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53\logistic$\ИНВЕСТ ОТДЕЛ-2\АКЖАН ВО\"/>
    </mc:Choice>
  </mc:AlternateContent>
  <bookViews>
    <workbookView xWindow="0" yWindow="0" windowWidth="28800" windowHeight="12300"/>
  </bookViews>
  <sheets>
    <sheet name="каз" sheetId="2" r:id="rId1"/>
    <sheet name="рус" sheetId="1" r:id="rId2"/>
  </sheets>
  <definedNames>
    <definedName name="_xlnm.Print_Titles" localSheetId="1">рус!$9:$11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" l="1"/>
  <c r="K37" i="2"/>
  <c r="K36" i="2"/>
  <c r="K35" i="2"/>
  <c r="K34" i="2"/>
  <c r="K33" i="2"/>
  <c r="K31" i="2"/>
  <c r="K30" i="2"/>
  <c r="K29" i="2"/>
  <c r="K28" i="2"/>
  <c r="K27" i="2"/>
  <c r="K26" i="2"/>
  <c r="K23" i="2"/>
  <c r="K20" i="2"/>
  <c r="K17" i="2"/>
  <c r="K16" i="2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5" i="1"/>
  <c r="K16" i="1"/>
  <c r="K17" i="1"/>
  <c r="K18" i="1"/>
  <c r="K19" i="1"/>
  <c r="K20" i="1"/>
  <c r="K21" i="1"/>
  <c r="K22" i="1"/>
  <c r="K14" i="1"/>
  <c r="K13" i="1"/>
  <c r="F15" i="1" l="1"/>
  <c r="F25" i="2" l="1"/>
  <c r="E25" i="2"/>
  <c r="E15" i="2"/>
  <c r="M18" i="2"/>
  <c r="I15" i="2"/>
  <c r="F15" i="2"/>
  <c r="J14" i="1" l="1"/>
  <c r="I14" i="1"/>
  <c r="I18" i="1"/>
  <c r="I17" i="1" s="1"/>
  <c r="J18" i="1"/>
  <c r="J17" i="1" s="1"/>
  <c r="J31" i="1"/>
  <c r="I31" i="1"/>
  <c r="I23" i="1" s="1"/>
  <c r="J24" i="1"/>
  <c r="J23" i="1" s="1"/>
  <c r="M38" i="2" l="1"/>
  <c r="M37" i="2"/>
  <c r="M36" i="2"/>
  <c r="M35" i="2"/>
  <c r="M34" i="2"/>
  <c r="M33" i="2"/>
  <c r="M25" i="2"/>
  <c r="M20" i="2"/>
  <c r="M17" i="2"/>
  <c r="M16" i="2"/>
  <c r="J32" i="2"/>
  <c r="K32" i="2" s="1"/>
  <c r="I32" i="2"/>
  <c r="J25" i="2"/>
  <c r="K25" i="2" s="1"/>
  <c r="J22" i="2"/>
  <c r="I22" i="2"/>
  <c r="I21" i="2" s="1"/>
  <c r="J19" i="2"/>
  <c r="I19" i="2"/>
  <c r="I18" i="2" s="1"/>
  <c r="J15" i="2"/>
  <c r="K15" i="2" s="1"/>
  <c r="M15" i="2" l="1"/>
  <c r="J18" i="2"/>
  <c r="K18" i="2" s="1"/>
  <c r="K19" i="2"/>
  <c r="J21" i="2"/>
  <c r="K21" i="2" s="1"/>
  <c r="K22" i="2"/>
  <c r="J24" i="2"/>
  <c r="I24" i="2"/>
  <c r="M32" i="2"/>
  <c r="M24" i="1"/>
  <c r="M36" i="1"/>
  <c r="M35" i="1"/>
  <c r="M34" i="1"/>
  <c r="J14" i="2" l="1"/>
  <c r="K14" i="2" s="1"/>
  <c r="K24" i="2"/>
  <c r="M24" i="2"/>
  <c r="M14" i="2" s="1"/>
  <c r="F32" i="2"/>
  <c r="F24" i="2" s="1"/>
  <c r="E32" i="2"/>
  <c r="E24" i="2" s="1"/>
  <c r="F22" i="2"/>
  <c r="F21" i="2" s="1"/>
  <c r="E22" i="2"/>
  <c r="E21" i="2" s="1"/>
  <c r="F18" i="2"/>
  <c r="E18" i="2"/>
  <c r="M37" i="1"/>
  <c r="M33" i="1"/>
  <c r="M32" i="1"/>
  <c r="F31" i="1"/>
  <c r="E31" i="1"/>
  <c r="J21" i="1"/>
  <c r="J20" i="1" s="1"/>
  <c r="J13" i="1" s="1"/>
  <c r="I21" i="1"/>
  <c r="I20" i="1" s="1"/>
  <c r="I13" i="1" s="1"/>
  <c r="F21" i="1"/>
  <c r="F20" i="1" s="1"/>
  <c r="E21" i="1"/>
  <c r="E20" i="1" s="1"/>
  <c r="M19" i="1"/>
  <c r="M18" i="1" s="1"/>
  <c r="M17" i="1" s="1"/>
  <c r="F18" i="1"/>
  <c r="F17" i="1" s="1"/>
  <c r="E18" i="1"/>
  <c r="E17" i="1" s="1"/>
  <c r="M16" i="1"/>
  <c r="M15" i="1"/>
  <c r="F14" i="1"/>
  <c r="E14" i="1"/>
  <c r="M31" i="1" l="1"/>
  <c r="M23" i="1" s="1"/>
  <c r="M14" i="1"/>
  <c r="M13" i="1" l="1"/>
</calcChain>
</file>

<file path=xl/sharedStrings.xml><?xml version="1.0" encoding="utf-8"?>
<sst xmlns="http://schemas.openxmlformats.org/spreadsheetml/2006/main" count="251" uniqueCount="171">
  <si>
    <t>форма 21</t>
  </si>
  <si>
    <t>Правил формирования тарифов</t>
  </si>
  <si>
    <t>Утвержденных приказом Министра</t>
  </si>
  <si>
    <t xml:space="preserve">по услуге водоотведения  по городу Алматы и Алматинской области  </t>
  </si>
  <si>
    <t>национальной экономики Республики Казахстан</t>
  </si>
  <si>
    <t>от 19 ноября 2019 года № 90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</si>
  <si>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</si>
  <si>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</si>
  <si>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 (оперативные данные)</t>
  </si>
  <si>
    <t>Сумма инвестиционной программы, тыс. тенге</t>
  </si>
  <si>
    <t>Информация о фактических условиях и размерах финансирования инвестиционной программы, тысяч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</si>
  <si>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</si>
  <si>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</si>
  <si>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 и эффективности деятельности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</si>
  <si>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</si>
  <si>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</si>
  <si>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 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</si>
  <si>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</si>
  <si>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</si>
  <si>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</si>
  <si>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</si>
  <si>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</si>
  <si>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</si>
  <si>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</si>
  <si>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</si>
  <si>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 ные средства</t>
  </si>
  <si>
    <t>Снижение расхода сырья, материалов, топлива и энергии в натуральном выражении в зависимости от утвержденной инвестиционной программы, тыс. тенге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</si>
  <si>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</si>
  <si>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</si>
  <si>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</si>
  <si>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Амортизация</t>
  </si>
  <si>
    <t>Прибыль</t>
  </si>
  <si>
    <t>Факт прошлого года</t>
  </si>
  <si>
    <t>Факт текущего года</t>
  </si>
  <si>
    <t>Факт               текущего года</t>
  </si>
  <si>
    <t>ед.</t>
  </si>
  <si>
    <t>Экономия по итогам государственных закупок</t>
  </si>
  <si>
    <t>3</t>
  </si>
  <si>
    <t>услуга водоотведения г. Алматы и Алматинской области</t>
  </si>
  <si>
    <t>* прилагается</t>
  </si>
  <si>
    <t>Снижение кол-ва подпоров на сети, безопасная эксплуатация сетей, бесперебойный отвод стоков</t>
  </si>
  <si>
    <t>Водоотведение</t>
  </si>
  <si>
    <t>Реконструкция канализационных сетей</t>
  </si>
  <si>
    <t>п.м.</t>
  </si>
  <si>
    <t>1.1</t>
  </si>
  <si>
    <t>1.2</t>
  </si>
  <si>
    <t>Технический и авторский надзор над реконструкцией канализационных сетей</t>
  </si>
  <si>
    <t>услуга</t>
  </si>
  <si>
    <t>2.1</t>
  </si>
  <si>
    <t>Авторский надзор над реконструкцией сооружений</t>
  </si>
  <si>
    <t>2.1.1</t>
  </si>
  <si>
    <t>Разработка проектно-сметной документации</t>
  </si>
  <si>
    <t>проект</t>
  </si>
  <si>
    <t>3.1</t>
  </si>
  <si>
    <t>3.1.1</t>
  </si>
  <si>
    <t>Приобретение основных средств</t>
  </si>
  <si>
    <t>4.1</t>
  </si>
  <si>
    <t>Приобретение прочего оборудования</t>
  </si>
  <si>
    <t>4.1.1</t>
  </si>
  <si>
    <t>4.1.2</t>
  </si>
  <si>
    <t>4.1.3</t>
  </si>
  <si>
    <t>Заместитель генерального директора</t>
  </si>
  <si>
    <t>по экономике и финансов</t>
  </si>
  <si>
    <t>Қазақстан Республикасы</t>
  </si>
  <si>
    <t xml:space="preserve">   
</t>
  </si>
  <si>
    <t>Ұлттық экономика министрінің</t>
  </si>
  <si>
    <t>2019 жылға 19 қарашадағы</t>
  </si>
  <si>
    <t>Алматы қаласы мен Алматы облысындағы су бұру қызметі бойынша</t>
  </si>
  <si>
    <t>№90 бұйрығымен бекітілген</t>
  </si>
  <si>
    <t>Тарифтер қалыптастыру қағидаларының</t>
  </si>
  <si>
    <t>21 нысаны</t>
  </si>
  <si>
    <t>р/с №</t>
  </si>
  <si>
    <t>Реттеліп көрсетілетін қызметтерді ұсынудың жоспарлы және нақты көлемдері туралы ақпарат</t>
  </si>
  <si>
    <t>Пайда және залал туралы есеп*</t>
  </si>
  <si>
    <t xml:space="preserve"> Инвестициялық бағдарламаның сомасы,             мың теңге</t>
  </si>
  <si>
    <t>Инвестициялық бағдарламаны қаржыландырудың нақты шарттары мен мөлшері туралы ақпарат, мың тенге</t>
  </si>
  <si>
    <t xml:space="preserve">Инвестициялық бағдарламаны орындаудың нақты көрсеткіштерін инвестициялық бағдарламада бекітілген көрсеткіштермен салыстыру туралы ақпарат ** </t>
  </si>
  <si>
    <t>Қол жеткізілген нақты көрсеткіштер дің бекітілген инвестициялық бағдарламадағы көрсеткіш термен ауытқу себептерін түсіндіру</t>
  </si>
  <si>
    <t>Ұсынылатын реттеліп көрсетілетін қызметтердің сапасы мен сенімділігін және қызметтің тиімділігін арттыруды бағалау</t>
  </si>
  <si>
    <t>Реттеліп көрсетілетін қызметтердің (тауарлардың, жұмыстардың) атауы және қызмет көрсетілетін аумақ</t>
  </si>
  <si>
    <t>Іс-шаралардың атауы</t>
  </si>
  <si>
    <t>Өлшем бірлігі</t>
  </si>
  <si>
    <t>Заттай көрсеткіштер мен сан</t>
  </si>
  <si>
    <t>Инвестициялық бағдарлама шеңберінде қызметтерді көрсету кезеңі</t>
  </si>
  <si>
    <t>Жоспар</t>
  </si>
  <si>
    <t>Нақты</t>
  </si>
  <si>
    <t>Ауытқу</t>
  </si>
  <si>
    <t>Ауытқу себептері</t>
  </si>
  <si>
    <t>Меншікті қаражат</t>
  </si>
  <si>
    <t>Қарыз қаражаты</t>
  </si>
  <si>
    <t>Бюджет қаражаты</t>
  </si>
  <si>
    <t>Бекітілген инвестициялық бағдарламаға қарай заттай мәнде шикізат, материалдар, отын және энергия шығыстарының төмендеуі</t>
  </si>
  <si>
    <t>Бекітілген инвестициялық бағдарламаға қарай іске асыру жылдары бойынша тозудың (физикалық) негізгі қорлардың (активтердің) төмендеуі, %</t>
  </si>
  <si>
    <t>Бекітілген инвестициялық бағдарламаға қарай іске асыру жылдары бойынша ысыраптардың төмендеуі, %</t>
  </si>
  <si>
    <t>Бекітілген инвестициялық бағдарламаға қарай іске асыру жылдары бойынша авариялылықтың төмендеуі</t>
  </si>
  <si>
    <t>жоспар</t>
  </si>
  <si>
    <t>нақты</t>
  </si>
  <si>
    <t>Пайда</t>
  </si>
  <si>
    <t>Нақты өткен жылғы</t>
  </si>
  <si>
    <t>Нақты ағымдағы жылғы</t>
  </si>
  <si>
    <t>бірлік</t>
  </si>
  <si>
    <t>Мемлекеттік сатып алу нәтижелері бойынша үнемдеу</t>
  </si>
  <si>
    <t>Алматы қаласы және Алматы облысы су бұру қызметі</t>
  </si>
  <si>
    <t>* қоса беріледі</t>
  </si>
  <si>
    <t>елідегі тіреулер санын азайту, желілерді қауіпсіз пайдалану, ағындарды үздіксіз бұру</t>
  </si>
  <si>
    <t>Су бұру қызметі</t>
  </si>
  <si>
    <t>Кәріз желілерін қайта құру</t>
  </si>
  <si>
    <t>м.б.</t>
  </si>
  <si>
    <t>Кәріз желілерін қайта құруға техникалық және авторлық қадағалау</t>
  </si>
  <si>
    <t>қызмет</t>
  </si>
  <si>
    <t>Кәріз желілерін қайта құруға авторлық қадағалау</t>
  </si>
  <si>
    <t>Жобалау-сметалық құжаттама әзірлеу</t>
  </si>
  <si>
    <t>жоба</t>
  </si>
  <si>
    <t>Негізгі құралдарды сатып алу</t>
  </si>
  <si>
    <t>Өзге де жабдықтарды сатып алу</t>
  </si>
  <si>
    <t>Бас директордың экономика және қаржы жөніндегі орынбасары</t>
  </si>
  <si>
    <t>Отчёт об исполнении инвестиционной программы субъекта естественной монополии за  2022 год</t>
  </si>
  <si>
    <t>Всего по услуге водоотведения на 2022 год</t>
  </si>
  <si>
    <t>Реконструкция канализационной сети вдоль Рыскулова, р. Большая Алматинка между ул. Строительная и ул. Кокорай бестраншейным способом/методом санации/</t>
  </si>
  <si>
    <t>Цех механического обезвоживания КОС Алматы</t>
  </si>
  <si>
    <t>2022 год</t>
  </si>
  <si>
    <t>КНС "Алгабас", Алатауский район, ул. Аксайская 189/2. Замена насосного оборудования.</t>
  </si>
  <si>
    <t>КНС "Дархан", Алатауский район, микр. Дархан, ул. Халифа Алтай уч. 20/1. Замена насосного оборудования.</t>
  </si>
  <si>
    <t>КНС "Премьера", Наурызбайский район, микр. Шугыла. Замена насосного оборудования.</t>
  </si>
  <si>
    <t>КНС "Карасу", Алатауский район, по ул. Мойылды №1/18. Работы по монтажу насосного и силового оборудования.</t>
  </si>
  <si>
    <t>КНС "ЖК Восточка", Медеуский район,мкр. Атырау 158/9. Монтаж насосов.</t>
  </si>
  <si>
    <t>Замена насосного оборудования на ГНС цеха биочистки</t>
  </si>
  <si>
    <t>Работа по замене насосного оборудования</t>
  </si>
  <si>
    <t>ед</t>
  </si>
  <si>
    <t>Заглушка для соединения трубопроводов</t>
  </si>
  <si>
    <t xml:space="preserve"> Дизельная электростанция</t>
  </si>
  <si>
    <t>Механизированная грабельная решетка с монтажом и комплектующими (ДВО-10106)</t>
  </si>
  <si>
    <t>Мини АТС</t>
  </si>
  <si>
    <t>Бензиновый генератор</t>
  </si>
  <si>
    <t>Насос (ГНОМ) EINNELL GC-DP</t>
  </si>
  <si>
    <t>4.1.4</t>
  </si>
  <si>
    <t>4.1.5</t>
  </si>
  <si>
    <t>4.1.6</t>
  </si>
  <si>
    <t>4.2</t>
  </si>
  <si>
    <t>4.2.1</t>
  </si>
  <si>
    <t>4.2.2</t>
  </si>
  <si>
    <t>4.2.3</t>
  </si>
  <si>
    <t>4.2.4</t>
  </si>
  <si>
    <t>4.2.5</t>
  </si>
  <si>
    <t>4.2.6</t>
  </si>
  <si>
    <t>Генерального директор</t>
  </si>
  <si>
    <t xml:space="preserve">И. Казиев </t>
  </si>
  <si>
    <t>Н. Хасенбаев</t>
  </si>
  <si>
    <t xml:space="preserve">Табиғи монополия субъектісінің 2022  жылғы инвестициялық бағдарламасының орындалуы туралы есеп беруі      </t>
  </si>
  <si>
    <t xml:space="preserve"> ГКП на ПХВ "Алматы Су" УЭиВ г. Алматы </t>
  </si>
  <si>
    <t xml:space="preserve">Алматы қаласы ЭжСБ ШЖҚ  "Алматы Су" МКК      </t>
  </si>
  <si>
    <t>2022 жылға арналған су бұру қызметі бойынша барлығы</t>
  </si>
  <si>
    <t>2022 жыл</t>
  </si>
  <si>
    <t>Рысқұлов, үлкен Алматы өз. Строительная к-сі мен Көкорай к-сі арасындағы траншеясыз әдіспен/санация әдісімен/ бойындағы кәріз желісін қайта жаңарту</t>
  </si>
  <si>
    <t>Алматы қ.кәріз жүйесі. Юбилейный КНС-тен Достық даңғылындағы кәріз желісіне дейін қысымды кәріз желісін қайта құру</t>
  </si>
  <si>
    <t>Алматы КСС механикалық сусыздандыру цехы</t>
  </si>
  <si>
    <t>Сорғы жабдығын ауыстыру бойынша жұмыс</t>
  </si>
  <si>
    <t>Алғабас " КСС, Алатау ауданы, Ақсай көшесі, 189/2. Сорғы жабдығын ауыстыру.</t>
  </si>
  <si>
    <t>"Дархан" КСС, Алатау ауданы, Дархан шағын ауданы , Халифа Алтай көшесі, 20/1 уч. Сорғы жабдығын ауыстыру.</t>
  </si>
  <si>
    <t>Премьера" КСС, Наурызбай ауданы, шағын аудан. Шұғыла. Сорғы жабдығын ауыстыру.</t>
  </si>
  <si>
    <t>"Қарасу" КСС, Алатау ауданы, Мойылды көшесі №1/18. Сорғы және қуат жабдықтарын монтаждау жұмыстары.</t>
  </si>
  <si>
    <t>"Востокка ТК" КСС, Медеу ауданы,ш / а. Атырау 158/9. Сорғыларды орнату.</t>
  </si>
  <si>
    <t>Сорғы жабдығын био тазалау цехының ГНС-на ауыстыру</t>
  </si>
  <si>
    <t>Құбырларды қосуға арналған штепсель</t>
  </si>
  <si>
    <t>Дизельді электр станциясы</t>
  </si>
  <si>
    <t xml:space="preserve">Монтаждау және жинақтауыштары бар механикаландырылған тырмалау торы </t>
  </si>
  <si>
    <t>Бас директор</t>
  </si>
  <si>
    <t>Шағын АТС</t>
  </si>
  <si>
    <t>Бензин генераторы</t>
  </si>
  <si>
    <t>Сорғы  (ГНОМ) EINNELL GC-DP</t>
  </si>
  <si>
    <t xml:space="preserve">Канализация г. Алматы. Реконструкция напорной канализационной сети от КНС Юбилейный до врезки в канализационную сеть по пр. Достык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</si>
</sst>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rgb="FF6600FF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11" fillId="0" borderId="0"/>
  </cellStyleXfs>
  <cellXfs count="173">
    <xf numFmtId="0" fontId="0" fillId="0" borderId="0" xfId="0"/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3" fontId="10" fillId="0" borderId="1" xfId="3" applyNumberFormat="1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8" fillId="0" borderId="1" xfId="2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10" fillId="0" borderId="4" xfId="2" applyNumberFormat="1" applyFont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49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3" fontId="2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4" fillId="2" borderId="4" xfId="2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2" fillId="0" borderId="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 6" xfId="1"/>
    <cellStyle name="Обычный 2 35" xfId="4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7"/>
  <sheetViews>
    <sheetView tabSelected="1" workbookViewId="0">
      <selection activeCell="P19" sqref="P19"/>
    </sheetView>
  </sheetViews>
  <sheetFormatPr defaultRowHeight="12.75" outlineLevelRow="1" x14ac:dyDescent="0.25"/>
  <cols>
    <col min="1" max="1" width="4.85546875" style="3" customWidth="1"/>
    <col min="2" max="2" width="13.7109375" style="3" customWidth="1"/>
    <col min="3" max="3" width="41" style="3" customWidth="1"/>
    <col min="4" max="4" width="9.7109375" style="3" customWidth="1"/>
    <col min="5" max="5" width="7.28515625" style="3" customWidth="1"/>
    <col min="6" max="6" width="7.140625" style="3" customWidth="1"/>
    <col min="7" max="7" width="10.28515625" style="3" customWidth="1"/>
    <col min="8" max="8" width="7.7109375" style="3" customWidth="1"/>
    <col min="9" max="9" width="11.85546875" style="2" customWidth="1"/>
    <col min="10" max="10" width="10.42578125" style="2" customWidth="1"/>
    <col min="11" max="11" width="7.42578125" style="2" customWidth="1"/>
    <col min="12" max="12" width="16.7109375" style="2" customWidth="1"/>
    <col min="13" max="13" width="9.28515625" style="2" customWidth="1"/>
    <col min="14" max="14" width="7.140625" style="3" customWidth="1"/>
    <col min="15" max="16" width="9.140625" style="3" customWidth="1"/>
    <col min="17" max="17" width="7.140625" style="3" customWidth="1"/>
    <col min="18" max="18" width="9" style="3" customWidth="1"/>
    <col min="19" max="19" width="6.7109375" style="3" customWidth="1"/>
    <col min="20" max="20" width="9.42578125" style="3" customWidth="1"/>
    <col min="21" max="21" width="8" style="3" customWidth="1"/>
    <col min="22" max="22" width="8.5703125" style="3" customWidth="1"/>
    <col min="23" max="23" width="9.140625" style="3" customWidth="1"/>
    <col min="24" max="24" width="15" style="3" customWidth="1"/>
    <col min="25" max="25" width="19.42578125" style="3" customWidth="1"/>
    <col min="26" max="26" width="21.7109375" style="3" customWidth="1"/>
    <col min="27" max="16384" width="9.140625" style="3"/>
  </cols>
  <sheetData>
    <row r="3" spans="1:26" ht="13.5" customHeight="1" x14ac:dyDescent="0.25">
      <c r="I3" s="74"/>
      <c r="J3" s="74"/>
      <c r="K3" s="74"/>
      <c r="L3" s="74"/>
      <c r="M3" s="74"/>
      <c r="N3" s="74"/>
      <c r="O3" s="74"/>
      <c r="P3" s="74"/>
      <c r="Q3" s="74"/>
      <c r="R3" s="74"/>
      <c r="Y3" s="148" t="s">
        <v>63</v>
      </c>
      <c r="Z3" s="148"/>
    </row>
    <row r="4" spans="1:26" ht="12.75" customHeight="1" x14ac:dyDescent="0.25">
      <c r="C4" s="75" t="s">
        <v>64</v>
      </c>
      <c r="D4" s="76"/>
      <c r="E4" s="76"/>
      <c r="F4" s="76"/>
      <c r="G4" s="76"/>
      <c r="H4" s="159" t="s">
        <v>148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Y4" s="144" t="s">
        <v>65</v>
      </c>
      <c r="Z4" s="144"/>
    </row>
    <row r="5" spans="1:26" ht="12.75" customHeight="1" x14ac:dyDescent="0.25">
      <c r="A5" s="6"/>
      <c r="B5" s="6"/>
      <c r="C5" s="6"/>
      <c r="D5" s="6"/>
      <c r="E5" s="6"/>
      <c r="F5" s="6"/>
      <c r="G5" s="6"/>
      <c r="H5" s="143" t="s">
        <v>150</v>
      </c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6"/>
      <c r="U5" s="6"/>
      <c r="V5" s="6"/>
      <c r="W5" s="6"/>
      <c r="X5" s="6"/>
      <c r="Y5" s="144" t="s">
        <v>66</v>
      </c>
      <c r="Z5" s="144"/>
    </row>
    <row r="6" spans="1:26" ht="12.75" customHeight="1" x14ac:dyDescent="0.25">
      <c r="A6" s="6"/>
      <c r="B6" s="6"/>
      <c r="H6" s="159" t="s">
        <v>67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6"/>
      <c r="U6" s="6"/>
      <c r="V6" s="6"/>
      <c r="W6" s="6"/>
      <c r="X6" s="6"/>
      <c r="Y6" s="148" t="s">
        <v>68</v>
      </c>
      <c r="Z6" s="148"/>
    </row>
    <row r="7" spans="1:26" ht="15" customHeight="1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X7" s="144" t="s">
        <v>69</v>
      </c>
      <c r="Y7" s="144"/>
      <c r="Z7" s="144"/>
    </row>
    <row r="8" spans="1:26" ht="15" customHeight="1" x14ac:dyDescent="0.25">
      <c r="A8" s="77"/>
      <c r="B8" s="77"/>
      <c r="I8" s="3"/>
      <c r="J8" s="3"/>
      <c r="R8" s="6"/>
      <c r="S8" s="6"/>
      <c r="T8" s="6"/>
      <c r="U8" s="6"/>
      <c r="V8" s="6"/>
      <c r="W8" s="6"/>
      <c r="X8" s="160" t="s">
        <v>70</v>
      </c>
      <c r="Y8" s="160"/>
      <c r="Z8" s="160"/>
    </row>
    <row r="9" spans="1:26" s="11" customFormat="1" ht="51" customHeight="1" x14ac:dyDescent="0.25">
      <c r="A9" s="161" t="s">
        <v>71</v>
      </c>
      <c r="B9" s="162" t="s">
        <v>72</v>
      </c>
      <c r="C9" s="163"/>
      <c r="D9" s="163"/>
      <c r="E9" s="163"/>
      <c r="F9" s="163"/>
      <c r="G9" s="164"/>
      <c r="H9" s="149" t="s">
        <v>73</v>
      </c>
      <c r="I9" s="165" t="s">
        <v>74</v>
      </c>
      <c r="J9" s="166"/>
      <c r="K9" s="166"/>
      <c r="L9" s="167"/>
      <c r="M9" s="162" t="s">
        <v>75</v>
      </c>
      <c r="N9" s="163"/>
      <c r="O9" s="163"/>
      <c r="P9" s="164"/>
      <c r="Q9" s="162" t="s">
        <v>76</v>
      </c>
      <c r="R9" s="163"/>
      <c r="S9" s="163"/>
      <c r="T9" s="163"/>
      <c r="U9" s="163"/>
      <c r="V9" s="163"/>
      <c r="W9" s="163"/>
      <c r="X9" s="164"/>
      <c r="Y9" s="149" t="s">
        <v>77</v>
      </c>
      <c r="Z9" s="149" t="s">
        <v>78</v>
      </c>
    </row>
    <row r="10" spans="1:26" s="11" customFormat="1" ht="138" customHeight="1" x14ac:dyDescent="0.25">
      <c r="A10" s="161"/>
      <c r="B10" s="149" t="s">
        <v>79</v>
      </c>
      <c r="C10" s="149" t="s">
        <v>80</v>
      </c>
      <c r="D10" s="149" t="s">
        <v>81</v>
      </c>
      <c r="E10" s="162" t="s">
        <v>82</v>
      </c>
      <c r="F10" s="164"/>
      <c r="G10" s="149" t="s">
        <v>83</v>
      </c>
      <c r="H10" s="149"/>
      <c r="I10" s="158" t="s">
        <v>84</v>
      </c>
      <c r="J10" s="158" t="s">
        <v>85</v>
      </c>
      <c r="K10" s="158" t="s">
        <v>86</v>
      </c>
      <c r="L10" s="158" t="s">
        <v>87</v>
      </c>
      <c r="M10" s="162" t="s">
        <v>88</v>
      </c>
      <c r="N10" s="164"/>
      <c r="O10" s="149" t="s">
        <v>89</v>
      </c>
      <c r="P10" s="149" t="s">
        <v>90</v>
      </c>
      <c r="Q10" s="162" t="s">
        <v>91</v>
      </c>
      <c r="R10" s="164"/>
      <c r="S10" s="162" t="s">
        <v>92</v>
      </c>
      <c r="T10" s="164"/>
      <c r="U10" s="162" t="s">
        <v>93</v>
      </c>
      <c r="V10" s="164"/>
      <c r="W10" s="162" t="s">
        <v>94</v>
      </c>
      <c r="X10" s="164"/>
      <c r="Y10" s="149"/>
      <c r="Z10" s="149"/>
    </row>
    <row r="11" spans="1:26" s="11" customFormat="1" ht="60.75" customHeight="1" x14ac:dyDescent="0.25">
      <c r="A11" s="161"/>
      <c r="B11" s="149"/>
      <c r="C11" s="149"/>
      <c r="D11" s="149"/>
      <c r="E11" s="14" t="s">
        <v>95</v>
      </c>
      <c r="F11" s="14" t="s">
        <v>96</v>
      </c>
      <c r="G11" s="149"/>
      <c r="H11" s="149"/>
      <c r="I11" s="158"/>
      <c r="J11" s="158"/>
      <c r="K11" s="158"/>
      <c r="L11" s="158"/>
      <c r="M11" s="13" t="s">
        <v>30</v>
      </c>
      <c r="N11" s="14" t="s">
        <v>97</v>
      </c>
      <c r="O11" s="149"/>
      <c r="P11" s="149"/>
      <c r="Q11" s="78" t="s">
        <v>98</v>
      </c>
      <c r="R11" s="14" t="s">
        <v>99</v>
      </c>
      <c r="S11" s="78" t="s">
        <v>98</v>
      </c>
      <c r="T11" s="14" t="s">
        <v>99</v>
      </c>
      <c r="U11" s="14" t="s">
        <v>84</v>
      </c>
      <c r="V11" s="79" t="s">
        <v>85</v>
      </c>
      <c r="W11" s="14" t="s">
        <v>98</v>
      </c>
      <c r="X11" s="14" t="s">
        <v>99</v>
      </c>
      <c r="Y11" s="149"/>
      <c r="Z11" s="149"/>
    </row>
    <row r="12" spans="1:26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14">
        <v>24</v>
      </c>
      <c r="Y12" s="15">
        <v>25</v>
      </c>
      <c r="Z12" s="15">
        <v>26</v>
      </c>
    </row>
    <row r="13" spans="1:26" ht="52.5" customHeight="1" x14ac:dyDescent="0.25">
      <c r="A13" s="14"/>
      <c r="B13" s="14" t="s">
        <v>102</v>
      </c>
      <c r="C13" s="21" t="s">
        <v>151</v>
      </c>
      <c r="D13" s="82"/>
      <c r="E13" s="83">
        <v>134490</v>
      </c>
      <c r="F13" s="83">
        <v>133312</v>
      </c>
      <c r="G13" s="28" t="s">
        <v>152</v>
      </c>
      <c r="H13" s="84" t="s">
        <v>103</v>
      </c>
      <c r="I13" s="24"/>
      <c r="J13" s="24"/>
      <c r="K13" s="24"/>
      <c r="L13" s="24"/>
      <c r="M13" s="24"/>
      <c r="N13" s="85"/>
      <c r="O13" s="85"/>
      <c r="P13" s="15"/>
      <c r="Q13" s="15"/>
      <c r="R13" s="15"/>
      <c r="S13" s="27">
        <v>58</v>
      </c>
      <c r="T13" s="27">
        <v>57.92</v>
      </c>
      <c r="U13" s="27"/>
      <c r="V13" s="27"/>
      <c r="W13" s="27"/>
      <c r="X13" s="86"/>
      <c r="Y13" s="18" t="s">
        <v>103</v>
      </c>
      <c r="Z13" s="154" t="s">
        <v>104</v>
      </c>
    </row>
    <row r="14" spans="1:26" ht="42" customHeight="1" x14ac:dyDescent="0.25">
      <c r="A14" s="87"/>
      <c r="B14" s="88"/>
      <c r="C14" s="88" t="s">
        <v>105</v>
      </c>
      <c r="D14" s="82"/>
      <c r="E14" s="83"/>
      <c r="F14" s="83"/>
      <c r="G14" s="31"/>
      <c r="H14" s="89"/>
      <c r="I14" s="23">
        <v>949749</v>
      </c>
      <c r="J14" s="23">
        <f>J15+J18+J21+J24</f>
        <v>937092</v>
      </c>
      <c r="K14" s="23">
        <f>J14-I14</f>
        <v>-12657</v>
      </c>
      <c r="L14" s="48" t="s">
        <v>101</v>
      </c>
      <c r="M14" s="23">
        <f>M15+M18+M21+M24</f>
        <v>937092</v>
      </c>
      <c r="N14" s="85"/>
      <c r="O14" s="85"/>
      <c r="P14" s="15"/>
      <c r="Q14" s="15"/>
      <c r="R14" s="15"/>
      <c r="S14" s="27"/>
      <c r="T14" s="27"/>
      <c r="U14" s="27"/>
      <c r="V14" s="27"/>
      <c r="W14" s="27"/>
      <c r="X14" s="86"/>
      <c r="Y14" s="90"/>
      <c r="Z14" s="155"/>
    </row>
    <row r="15" spans="1:26" ht="12.75" customHeight="1" x14ac:dyDescent="0.25">
      <c r="A15" s="82">
        <v>1</v>
      </c>
      <c r="B15" s="14"/>
      <c r="C15" s="32" t="s">
        <v>106</v>
      </c>
      <c r="D15" s="33" t="s">
        <v>107</v>
      </c>
      <c r="E15" s="83">
        <f>SUM(E16:E17)</f>
        <v>2696</v>
      </c>
      <c r="F15" s="83">
        <f>SUM(F16:F17)</f>
        <v>2306</v>
      </c>
      <c r="G15" s="31"/>
      <c r="H15" s="89"/>
      <c r="I15" s="23">
        <f>SUM(I16:I17)</f>
        <v>744784</v>
      </c>
      <c r="J15" s="23">
        <f>SUM(J16:J17)</f>
        <v>744784</v>
      </c>
      <c r="K15" s="23">
        <f>J15-I15</f>
        <v>0</v>
      </c>
      <c r="L15" s="23"/>
      <c r="M15" s="23">
        <f>SUM(M16:M17)</f>
        <v>744784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91"/>
      <c r="Y15" s="90"/>
      <c r="Z15" s="155"/>
    </row>
    <row r="16" spans="1:26" ht="54.75" customHeight="1" outlineLevel="1" x14ac:dyDescent="0.25">
      <c r="A16" s="92" t="s">
        <v>44</v>
      </c>
      <c r="B16" s="14"/>
      <c r="C16" s="93" t="s">
        <v>153</v>
      </c>
      <c r="D16" s="36" t="s">
        <v>107</v>
      </c>
      <c r="E16" s="12">
        <v>246</v>
      </c>
      <c r="F16" s="12">
        <v>246</v>
      </c>
      <c r="G16" s="31"/>
      <c r="H16" s="89"/>
      <c r="I16" s="37">
        <v>506324</v>
      </c>
      <c r="J16" s="37">
        <v>506324</v>
      </c>
      <c r="K16" s="142">
        <f t="shared" ref="K16:K38" si="0">J16-I16</f>
        <v>0</v>
      </c>
      <c r="L16" s="80"/>
      <c r="M16" s="37">
        <f>J16</f>
        <v>506324</v>
      </c>
      <c r="N16" s="15"/>
      <c r="O16" s="15"/>
      <c r="P16" s="15"/>
      <c r="Q16" s="15"/>
      <c r="R16" s="15"/>
      <c r="S16" s="38"/>
      <c r="T16" s="15"/>
      <c r="U16" s="15"/>
      <c r="V16" s="15"/>
      <c r="W16" s="15"/>
      <c r="X16" s="91"/>
      <c r="Y16" s="90"/>
      <c r="Z16" s="31"/>
    </row>
    <row r="17" spans="1:26" ht="42" customHeight="1" outlineLevel="1" x14ac:dyDescent="0.25">
      <c r="A17" s="92" t="s">
        <v>45</v>
      </c>
      <c r="B17" s="14"/>
      <c r="C17" s="140" t="s">
        <v>154</v>
      </c>
      <c r="D17" s="36" t="s">
        <v>107</v>
      </c>
      <c r="E17" s="12">
        <v>2450</v>
      </c>
      <c r="F17" s="12">
        <v>2060</v>
      </c>
      <c r="G17" s="31"/>
      <c r="H17" s="89"/>
      <c r="I17" s="37">
        <v>238460</v>
      </c>
      <c r="J17" s="37">
        <v>238460</v>
      </c>
      <c r="K17" s="142">
        <f t="shared" si="0"/>
        <v>0</v>
      </c>
      <c r="L17" s="80"/>
      <c r="M17" s="37">
        <f t="shared" ref="M17" si="1">J17</f>
        <v>238460</v>
      </c>
      <c r="N17" s="15"/>
      <c r="O17" s="15"/>
      <c r="P17" s="15"/>
      <c r="Q17" s="15"/>
      <c r="R17" s="15"/>
      <c r="S17" s="38"/>
      <c r="T17" s="15"/>
      <c r="U17" s="15"/>
      <c r="V17" s="15"/>
      <c r="W17" s="15"/>
      <c r="X17" s="91"/>
      <c r="Y17" s="90"/>
      <c r="Z17" s="31"/>
    </row>
    <row r="18" spans="1:26" ht="33" customHeight="1" x14ac:dyDescent="0.25">
      <c r="A18" s="82">
        <v>2</v>
      </c>
      <c r="B18" s="16"/>
      <c r="C18" s="95" t="s">
        <v>108</v>
      </c>
      <c r="D18" s="33" t="s">
        <v>109</v>
      </c>
      <c r="E18" s="40">
        <f>E19</f>
        <v>1</v>
      </c>
      <c r="F18" s="40">
        <f>F19</f>
        <v>1</v>
      </c>
      <c r="G18" s="31"/>
      <c r="H18" s="89"/>
      <c r="I18" s="40">
        <f>I19</f>
        <v>5969</v>
      </c>
      <c r="J18" s="40">
        <f>J19</f>
        <v>5969</v>
      </c>
      <c r="K18" s="142">
        <f t="shared" si="0"/>
        <v>0</v>
      </c>
      <c r="L18" s="40"/>
      <c r="M18" s="40">
        <f>M19</f>
        <v>5969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91"/>
      <c r="Y18" s="90"/>
      <c r="Z18" s="90"/>
    </row>
    <row r="19" spans="1:26" ht="28.5" customHeight="1" x14ac:dyDescent="0.25">
      <c r="A19" s="96" t="s">
        <v>48</v>
      </c>
      <c r="B19" s="14"/>
      <c r="C19" s="97" t="s">
        <v>110</v>
      </c>
      <c r="D19" s="44" t="s">
        <v>109</v>
      </c>
      <c r="E19" s="45">
        <v>1</v>
      </c>
      <c r="F19" s="45">
        <v>1</v>
      </c>
      <c r="G19" s="31"/>
      <c r="H19" s="89"/>
      <c r="I19" s="45">
        <f>SUM(I20:I20)</f>
        <v>5969</v>
      </c>
      <c r="J19" s="45">
        <f>SUM(J20:J20)</f>
        <v>5969</v>
      </c>
      <c r="K19" s="142">
        <f t="shared" si="0"/>
        <v>0</v>
      </c>
      <c r="L19" s="45"/>
      <c r="M19" s="45">
        <v>5969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91"/>
      <c r="Y19" s="90"/>
      <c r="Z19" s="90"/>
    </row>
    <row r="20" spans="1:26" ht="59.25" customHeight="1" outlineLevel="1" x14ac:dyDescent="0.25">
      <c r="A20" s="92" t="s">
        <v>50</v>
      </c>
      <c r="B20" s="14"/>
      <c r="C20" s="93" t="s">
        <v>153</v>
      </c>
      <c r="D20" s="36" t="s">
        <v>109</v>
      </c>
      <c r="E20" s="47">
        <v>1</v>
      </c>
      <c r="F20" s="14">
        <v>1</v>
      </c>
      <c r="G20" s="31"/>
      <c r="H20" s="89"/>
      <c r="I20" s="37">
        <v>5969</v>
      </c>
      <c r="J20" s="37">
        <v>5969</v>
      </c>
      <c r="K20" s="142">
        <f t="shared" si="0"/>
        <v>0</v>
      </c>
      <c r="L20" s="94"/>
      <c r="M20" s="37">
        <f>J20</f>
        <v>5969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91"/>
      <c r="Y20" s="90"/>
      <c r="Z20" s="90"/>
    </row>
    <row r="21" spans="1:26" ht="18" customHeight="1" x14ac:dyDescent="0.25">
      <c r="A21" s="98" t="s">
        <v>37</v>
      </c>
      <c r="B21" s="14"/>
      <c r="C21" s="99" t="s">
        <v>111</v>
      </c>
      <c r="D21" s="100" t="s">
        <v>112</v>
      </c>
      <c r="E21" s="101">
        <f>E22</f>
        <v>1</v>
      </c>
      <c r="F21" s="101">
        <f>F22</f>
        <v>1</v>
      </c>
      <c r="G21" s="31"/>
      <c r="H21" s="89"/>
      <c r="I21" s="50">
        <f>I22</f>
        <v>450</v>
      </c>
      <c r="J21" s="50">
        <f>J22</f>
        <v>450</v>
      </c>
      <c r="K21" s="142">
        <f t="shared" si="0"/>
        <v>0</v>
      </c>
      <c r="L21" s="50"/>
      <c r="M21" s="50">
        <v>450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91"/>
      <c r="Y21" s="90"/>
      <c r="Z21" s="90"/>
    </row>
    <row r="22" spans="1:26" ht="18" customHeight="1" x14ac:dyDescent="0.25">
      <c r="A22" s="96" t="s">
        <v>53</v>
      </c>
      <c r="B22" s="14"/>
      <c r="C22" s="102" t="s">
        <v>111</v>
      </c>
      <c r="D22" s="103" t="s">
        <v>112</v>
      </c>
      <c r="E22" s="104">
        <f>SUM(E23:E23)</f>
        <v>1</v>
      </c>
      <c r="F22" s="104">
        <f>SUM(F23:F23)</f>
        <v>1</v>
      </c>
      <c r="G22" s="31"/>
      <c r="H22" s="89"/>
      <c r="I22" s="53">
        <f>SUM(I23:I23)</f>
        <v>450</v>
      </c>
      <c r="J22" s="53">
        <f>SUM(J23:J23)</f>
        <v>450</v>
      </c>
      <c r="K22" s="142">
        <f t="shared" si="0"/>
        <v>0</v>
      </c>
      <c r="L22" s="53"/>
      <c r="M22" s="53">
        <v>450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91"/>
      <c r="Y22" s="90"/>
      <c r="Z22" s="90"/>
    </row>
    <row r="23" spans="1:26" ht="30.75" customHeight="1" outlineLevel="1" x14ac:dyDescent="0.25">
      <c r="A23" s="92" t="s">
        <v>54</v>
      </c>
      <c r="B23" s="14"/>
      <c r="C23" s="93" t="s">
        <v>155</v>
      </c>
      <c r="D23" s="105" t="s">
        <v>112</v>
      </c>
      <c r="E23" s="106">
        <v>1</v>
      </c>
      <c r="F23" s="14">
        <v>1</v>
      </c>
      <c r="G23" s="31"/>
      <c r="H23" s="89"/>
      <c r="I23" s="37">
        <v>450</v>
      </c>
      <c r="J23" s="37">
        <v>450</v>
      </c>
      <c r="K23" s="142">
        <f t="shared" si="0"/>
        <v>0</v>
      </c>
      <c r="L23" s="107"/>
      <c r="M23" s="47">
        <v>450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91"/>
      <c r="Y23" s="90"/>
      <c r="Z23" s="90"/>
    </row>
    <row r="24" spans="1:26" ht="39" customHeight="1" x14ac:dyDescent="0.25">
      <c r="A24" s="27">
        <v>4</v>
      </c>
      <c r="B24" s="15"/>
      <c r="C24" s="99" t="s">
        <v>113</v>
      </c>
      <c r="D24" s="27" t="s">
        <v>100</v>
      </c>
      <c r="E24" s="27">
        <f>E32+E25</f>
        <v>19</v>
      </c>
      <c r="F24" s="27">
        <f>F32+F25</f>
        <v>19</v>
      </c>
      <c r="G24" s="31"/>
      <c r="H24" s="89"/>
      <c r="I24" s="26">
        <f>I25+I32</f>
        <v>198546</v>
      </c>
      <c r="J24" s="26">
        <f>J25+J32</f>
        <v>185889</v>
      </c>
      <c r="K24" s="23">
        <f t="shared" si="0"/>
        <v>-12657</v>
      </c>
      <c r="L24" s="48"/>
      <c r="M24" s="26">
        <f>M25+M32</f>
        <v>185889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91"/>
      <c r="Y24" s="90"/>
      <c r="Z24" s="90"/>
    </row>
    <row r="25" spans="1:26" s="126" customFormat="1" ht="13.5" customHeight="1" x14ac:dyDescent="0.2">
      <c r="A25" s="109" t="s">
        <v>56</v>
      </c>
      <c r="B25" s="108"/>
      <c r="C25" s="137" t="s">
        <v>156</v>
      </c>
      <c r="D25" s="27" t="s">
        <v>100</v>
      </c>
      <c r="E25" s="108">
        <f>SUM(E26:E31)</f>
        <v>6</v>
      </c>
      <c r="F25" s="108">
        <f>SUM(F26:F31)</f>
        <v>6</v>
      </c>
      <c r="G25" s="122"/>
      <c r="H25" s="123"/>
      <c r="I25" s="56">
        <v>149183</v>
      </c>
      <c r="J25" s="20">
        <f>SUM(J26:J31)</f>
        <v>139230</v>
      </c>
      <c r="K25" s="142">
        <f t="shared" si="0"/>
        <v>-9953</v>
      </c>
      <c r="L25" s="111"/>
      <c r="M25" s="56">
        <f>M26+M27+M28+M29+M30+M31</f>
        <v>139230</v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24"/>
      <c r="Y25" s="125"/>
      <c r="Z25" s="125"/>
    </row>
    <row r="26" spans="1:26" ht="39" hidden="1" customHeight="1" x14ac:dyDescent="0.2">
      <c r="A26" s="27"/>
      <c r="B26" s="15"/>
      <c r="C26" s="127" t="s">
        <v>157</v>
      </c>
      <c r="D26" s="15" t="s">
        <v>100</v>
      </c>
      <c r="E26" s="108">
        <v>1</v>
      </c>
      <c r="F26" s="108">
        <v>1</v>
      </c>
      <c r="G26" s="31"/>
      <c r="H26" s="89"/>
      <c r="I26" s="20">
        <v>20771</v>
      </c>
      <c r="J26" s="20">
        <v>19500</v>
      </c>
      <c r="K26" s="142">
        <f t="shared" si="0"/>
        <v>-1271</v>
      </c>
      <c r="L26" s="168" t="s">
        <v>101</v>
      </c>
      <c r="M26" s="20">
        <v>19500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91"/>
      <c r="Y26" s="90"/>
      <c r="Z26" s="90"/>
    </row>
    <row r="27" spans="1:26" ht="39" hidden="1" customHeight="1" x14ac:dyDescent="0.2">
      <c r="A27" s="27"/>
      <c r="B27" s="15"/>
      <c r="C27" s="127" t="s">
        <v>158</v>
      </c>
      <c r="D27" s="15" t="s">
        <v>100</v>
      </c>
      <c r="E27" s="108">
        <v>1</v>
      </c>
      <c r="F27" s="108">
        <v>1</v>
      </c>
      <c r="G27" s="31"/>
      <c r="H27" s="89"/>
      <c r="I27" s="20">
        <v>8261</v>
      </c>
      <c r="J27" s="20">
        <v>7600</v>
      </c>
      <c r="K27" s="142">
        <f t="shared" si="0"/>
        <v>-661</v>
      </c>
      <c r="L27" s="169"/>
      <c r="M27" s="20">
        <v>7600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91"/>
      <c r="Y27" s="90"/>
      <c r="Z27" s="90"/>
    </row>
    <row r="28" spans="1:26" ht="39" hidden="1" customHeight="1" x14ac:dyDescent="0.25">
      <c r="A28" s="27"/>
      <c r="B28" s="15"/>
      <c r="C28" s="138" t="s">
        <v>159</v>
      </c>
      <c r="D28" s="15" t="s">
        <v>100</v>
      </c>
      <c r="E28" s="108">
        <v>1</v>
      </c>
      <c r="F28" s="108">
        <v>1</v>
      </c>
      <c r="G28" s="31"/>
      <c r="H28" s="89"/>
      <c r="I28" s="20">
        <v>36552</v>
      </c>
      <c r="J28" s="20">
        <v>34330</v>
      </c>
      <c r="K28" s="142">
        <f t="shared" si="0"/>
        <v>-2222</v>
      </c>
      <c r="L28" s="169"/>
      <c r="M28" s="20">
        <v>34330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91"/>
      <c r="Y28" s="90"/>
      <c r="Z28" s="90"/>
    </row>
    <row r="29" spans="1:26" ht="39" hidden="1" customHeight="1" x14ac:dyDescent="0.25">
      <c r="A29" s="27"/>
      <c r="B29" s="15"/>
      <c r="C29" s="138" t="s">
        <v>160</v>
      </c>
      <c r="D29" s="15" t="s">
        <v>100</v>
      </c>
      <c r="E29" s="108">
        <v>1</v>
      </c>
      <c r="F29" s="108">
        <v>1</v>
      </c>
      <c r="G29" s="31"/>
      <c r="H29" s="89"/>
      <c r="I29" s="20">
        <v>19246</v>
      </c>
      <c r="J29" s="20">
        <v>17800</v>
      </c>
      <c r="K29" s="142">
        <f t="shared" si="0"/>
        <v>-1446</v>
      </c>
      <c r="L29" s="169"/>
      <c r="M29" s="20">
        <v>17800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91"/>
      <c r="Y29" s="90"/>
      <c r="Z29" s="90"/>
    </row>
    <row r="30" spans="1:26" ht="39" hidden="1" customHeight="1" x14ac:dyDescent="0.25">
      <c r="A30" s="27"/>
      <c r="B30" s="15"/>
      <c r="C30" s="139" t="s">
        <v>161</v>
      </c>
      <c r="D30" s="15" t="s">
        <v>100</v>
      </c>
      <c r="E30" s="108">
        <v>1</v>
      </c>
      <c r="F30" s="108">
        <v>1</v>
      </c>
      <c r="G30" s="31"/>
      <c r="H30" s="89"/>
      <c r="I30" s="20">
        <v>11999</v>
      </c>
      <c r="J30" s="20">
        <v>11200</v>
      </c>
      <c r="K30" s="142">
        <f t="shared" si="0"/>
        <v>-799</v>
      </c>
      <c r="L30" s="169"/>
      <c r="M30" s="20">
        <v>11200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91"/>
      <c r="Y30" s="90"/>
      <c r="Z30" s="90"/>
    </row>
    <row r="31" spans="1:26" ht="39" hidden="1" customHeight="1" x14ac:dyDescent="0.2">
      <c r="A31" s="27"/>
      <c r="B31" s="15"/>
      <c r="C31" s="127" t="s">
        <v>162</v>
      </c>
      <c r="D31" s="15" t="s">
        <v>100</v>
      </c>
      <c r="E31" s="108">
        <v>1</v>
      </c>
      <c r="F31" s="108">
        <v>1</v>
      </c>
      <c r="G31" s="31"/>
      <c r="H31" s="89"/>
      <c r="I31" s="20">
        <v>52354</v>
      </c>
      <c r="J31" s="20">
        <v>48800</v>
      </c>
      <c r="K31" s="142">
        <f t="shared" si="0"/>
        <v>-3554</v>
      </c>
      <c r="L31" s="170"/>
      <c r="M31" s="20">
        <v>48800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91"/>
      <c r="Y31" s="90"/>
      <c r="Z31" s="90"/>
    </row>
    <row r="32" spans="1:26" ht="33.75" customHeight="1" x14ac:dyDescent="0.25">
      <c r="A32" s="109" t="s">
        <v>56</v>
      </c>
      <c r="B32" s="15"/>
      <c r="C32" s="110" t="s">
        <v>114</v>
      </c>
      <c r="D32" s="108" t="s">
        <v>100</v>
      </c>
      <c r="E32" s="108">
        <f>SUM(E33:E38)</f>
        <v>13</v>
      </c>
      <c r="F32" s="108">
        <f>SUM(F33:F38)</f>
        <v>13</v>
      </c>
      <c r="G32" s="132"/>
      <c r="H32" s="133"/>
      <c r="I32" s="56">
        <f>SUM(I33:I38)</f>
        <v>49363</v>
      </c>
      <c r="J32" s="56">
        <f t="shared" ref="J32" si="2">SUM(J33:J38)</f>
        <v>46659</v>
      </c>
      <c r="K32" s="142">
        <f t="shared" si="0"/>
        <v>-2704</v>
      </c>
      <c r="L32" s="111"/>
      <c r="M32" s="56">
        <f t="shared" ref="M32" si="3">SUM(M33:M38)</f>
        <v>46659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91"/>
      <c r="Y32" s="90"/>
      <c r="Z32" s="90"/>
    </row>
    <row r="33" spans="1:26" ht="30" customHeight="1" outlineLevel="1" x14ac:dyDescent="0.2">
      <c r="A33" s="109" t="s">
        <v>58</v>
      </c>
      <c r="B33" s="15"/>
      <c r="C33" s="128" t="s">
        <v>163</v>
      </c>
      <c r="D33" s="15" t="s">
        <v>100</v>
      </c>
      <c r="E33" s="15">
        <v>1</v>
      </c>
      <c r="F33" s="15">
        <v>1</v>
      </c>
      <c r="G33" s="31"/>
      <c r="H33" s="89"/>
      <c r="I33" s="20">
        <v>2290</v>
      </c>
      <c r="J33" s="20">
        <v>1972</v>
      </c>
      <c r="K33" s="142">
        <f t="shared" si="0"/>
        <v>-318</v>
      </c>
      <c r="L33" s="152" t="s">
        <v>101</v>
      </c>
      <c r="M33" s="20">
        <f t="shared" ref="M33:M38" si="4">J33</f>
        <v>1972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91"/>
      <c r="Y33" s="90"/>
      <c r="Z33" s="90"/>
    </row>
    <row r="34" spans="1:26" ht="30" customHeight="1" outlineLevel="1" x14ac:dyDescent="0.2">
      <c r="A34" s="109" t="s">
        <v>59</v>
      </c>
      <c r="B34" s="15"/>
      <c r="C34" s="128" t="s">
        <v>164</v>
      </c>
      <c r="D34" s="15" t="s">
        <v>100</v>
      </c>
      <c r="E34" s="15">
        <v>1</v>
      </c>
      <c r="F34" s="15">
        <v>1</v>
      </c>
      <c r="G34" s="31"/>
      <c r="H34" s="89"/>
      <c r="I34" s="20">
        <v>7600</v>
      </c>
      <c r="J34" s="20">
        <v>5280</v>
      </c>
      <c r="K34" s="142">
        <f t="shared" si="0"/>
        <v>-2320</v>
      </c>
      <c r="L34" s="172"/>
      <c r="M34" s="20">
        <f t="shared" si="4"/>
        <v>5280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91"/>
      <c r="Y34" s="90"/>
      <c r="Z34" s="90"/>
    </row>
    <row r="35" spans="1:26" ht="37.5" customHeight="1" outlineLevel="1" x14ac:dyDescent="0.2">
      <c r="A35" s="109" t="s">
        <v>60</v>
      </c>
      <c r="B35" s="15"/>
      <c r="C35" s="127" t="s">
        <v>165</v>
      </c>
      <c r="D35" s="15" t="s">
        <v>100</v>
      </c>
      <c r="E35" s="15">
        <v>1</v>
      </c>
      <c r="F35" s="15">
        <v>1</v>
      </c>
      <c r="G35" s="31"/>
      <c r="H35" s="89"/>
      <c r="I35" s="20">
        <v>36966</v>
      </c>
      <c r="J35" s="20">
        <v>36900</v>
      </c>
      <c r="K35" s="142">
        <f t="shared" si="0"/>
        <v>-66</v>
      </c>
      <c r="L35" s="153"/>
      <c r="M35" s="20">
        <f t="shared" si="4"/>
        <v>36900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91"/>
      <c r="Y35" s="90"/>
      <c r="Z35" s="90"/>
    </row>
    <row r="36" spans="1:26" ht="30" customHeight="1" outlineLevel="1" x14ac:dyDescent="0.2">
      <c r="A36" s="109" t="s">
        <v>135</v>
      </c>
      <c r="B36" s="15"/>
      <c r="C36" s="128" t="s">
        <v>167</v>
      </c>
      <c r="D36" s="15" t="s">
        <v>100</v>
      </c>
      <c r="E36" s="15">
        <v>1</v>
      </c>
      <c r="F36" s="15">
        <v>1</v>
      </c>
      <c r="G36" s="31"/>
      <c r="H36" s="89"/>
      <c r="I36" s="20">
        <v>1250</v>
      </c>
      <c r="J36" s="20">
        <v>1250</v>
      </c>
      <c r="K36" s="142">
        <f t="shared" si="0"/>
        <v>0</v>
      </c>
      <c r="L36" s="20"/>
      <c r="M36" s="20">
        <f t="shared" si="4"/>
        <v>1250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91"/>
      <c r="Y36" s="90"/>
      <c r="Z36" s="90"/>
    </row>
    <row r="37" spans="1:26" ht="30" customHeight="1" outlineLevel="1" x14ac:dyDescent="0.2">
      <c r="A37" s="109" t="s">
        <v>136</v>
      </c>
      <c r="B37" s="15"/>
      <c r="C37" s="128" t="s">
        <v>168</v>
      </c>
      <c r="D37" s="15" t="s">
        <v>100</v>
      </c>
      <c r="E37" s="15">
        <v>2</v>
      </c>
      <c r="F37" s="15">
        <v>2</v>
      </c>
      <c r="G37" s="31"/>
      <c r="H37" s="89"/>
      <c r="I37" s="20">
        <v>680</v>
      </c>
      <c r="J37" s="20">
        <v>680</v>
      </c>
      <c r="K37" s="142">
        <f t="shared" si="0"/>
        <v>0</v>
      </c>
      <c r="L37" s="20"/>
      <c r="M37" s="20">
        <f t="shared" si="4"/>
        <v>680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91"/>
      <c r="Y37" s="90"/>
      <c r="Z37" s="90"/>
    </row>
    <row r="38" spans="1:26" ht="30" customHeight="1" outlineLevel="1" x14ac:dyDescent="0.2">
      <c r="A38" s="109" t="s">
        <v>137</v>
      </c>
      <c r="B38" s="15"/>
      <c r="C38" s="128" t="s">
        <v>169</v>
      </c>
      <c r="D38" s="15" t="s">
        <v>100</v>
      </c>
      <c r="E38" s="15">
        <v>7</v>
      </c>
      <c r="F38" s="15">
        <v>7</v>
      </c>
      <c r="G38" s="132"/>
      <c r="H38" s="133"/>
      <c r="I38" s="20">
        <v>577</v>
      </c>
      <c r="J38" s="20">
        <v>577</v>
      </c>
      <c r="K38" s="142">
        <f t="shared" si="0"/>
        <v>0</v>
      </c>
      <c r="L38" s="20"/>
      <c r="M38" s="20">
        <f t="shared" si="4"/>
        <v>577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91"/>
      <c r="Y38" s="90"/>
      <c r="Z38" s="90"/>
    </row>
    <row r="39" spans="1:26" ht="30" customHeight="1" outlineLevel="1" x14ac:dyDescent="0.2">
      <c r="A39" s="129"/>
      <c r="B39" s="67"/>
      <c r="C39" s="130"/>
      <c r="D39" s="67"/>
      <c r="E39" s="67"/>
      <c r="F39" s="67"/>
      <c r="G39" s="77"/>
      <c r="H39" s="131"/>
      <c r="I39" s="66"/>
      <c r="J39" s="66"/>
      <c r="K39" s="66"/>
      <c r="L39" s="66"/>
      <c r="M39" s="66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x14ac:dyDescent="0.25">
      <c r="B40" s="11"/>
    </row>
    <row r="42" spans="1:26" x14ac:dyDescent="0.25">
      <c r="C42" s="112" t="s">
        <v>166</v>
      </c>
      <c r="I42" s="171" t="s">
        <v>146</v>
      </c>
      <c r="J42" s="171"/>
    </row>
    <row r="44" spans="1:26" ht="25.5" x14ac:dyDescent="0.25">
      <c r="B44" s="81"/>
      <c r="C44" s="113" t="s">
        <v>115</v>
      </c>
      <c r="D44" s="81"/>
      <c r="I44" s="157" t="s">
        <v>147</v>
      </c>
      <c r="J44" s="157"/>
    </row>
    <row r="46" spans="1:26" x14ac:dyDescent="0.25">
      <c r="B46" s="73"/>
      <c r="C46" s="114"/>
    </row>
    <row r="47" spans="1:26" x14ac:dyDescent="0.25">
      <c r="B47" s="11"/>
    </row>
  </sheetData>
  <mergeCells count="38">
    <mergeCell ref="L26:L31"/>
    <mergeCell ref="Z13:Z15"/>
    <mergeCell ref="I42:J42"/>
    <mergeCell ref="I44:J44"/>
    <mergeCell ref="Q10:R10"/>
    <mergeCell ref="S10:T10"/>
    <mergeCell ref="U10:V10"/>
    <mergeCell ref="W10:X10"/>
    <mergeCell ref="J10:J11"/>
    <mergeCell ref="K10:K11"/>
    <mergeCell ref="L10:L11"/>
    <mergeCell ref="M10:N10"/>
    <mergeCell ref="O10:O11"/>
    <mergeCell ref="P10:P11"/>
    <mergeCell ref="I10:I11"/>
    <mergeCell ref="L33:L35"/>
    <mergeCell ref="X7:Z7"/>
    <mergeCell ref="X8:Z8"/>
    <mergeCell ref="A9:A11"/>
    <mergeCell ref="B9:G9"/>
    <mergeCell ref="H9:H11"/>
    <mergeCell ref="I9:L9"/>
    <mergeCell ref="M9:P9"/>
    <mergeCell ref="Q9:X9"/>
    <mergeCell ref="Y9:Y11"/>
    <mergeCell ref="Z9:Z11"/>
    <mergeCell ref="B10:B11"/>
    <mergeCell ref="C10:C11"/>
    <mergeCell ref="D10:D11"/>
    <mergeCell ref="E10:F10"/>
    <mergeCell ref="G10:G11"/>
    <mergeCell ref="H6:S6"/>
    <mergeCell ref="Y6:Z6"/>
    <mergeCell ref="Y3:Z3"/>
    <mergeCell ref="H4:S4"/>
    <mergeCell ref="Y4:Z4"/>
    <mergeCell ref="H5:S5"/>
    <mergeCell ref="Y5:Z5"/>
  </mergeCells>
  <pageMargins left="0.23622047244094491" right="0.23622047244094491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6"/>
  <sheetViews>
    <sheetView workbookViewId="0">
      <selection activeCell="F15" sqref="F15"/>
    </sheetView>
  </sheetViews>
  <sheetFormatPr defaultRowHeight="12.75" outlineLevelRow="1" x14ac:dyDescent="0.25"/>
  <cols>
    <col min="1" max="1" width="5.140625" style="1" customWidth="1"/>
    <col min="2" max="2" width="13.7109375" style="1" customWidth="1"/>
    <col min="3" max="3" width="40.140625" style="1" customWidth="1"/>
    <col min="4" max="4" width="7.5703125" style="1" customWidth="1"/>
    <col min="5" max="5" width="11.28515625" style="1" customWidth="1"/>
    <col min="6" max="6" width="8.7109375" style="1" customWidth="1"/>
    <col min="7" max="7" width="10.28515625" style="1" customWidth="1"/>
    <col min="8" max="8" width="12.7109375" style="1" customWidth="1"/>
    <col min="9" max="9" width="9" style="2" customWidth="1"/>
    <col min="10" max="10" width="11" style="2" customWidth="1"/>
    <col min="11" max="11" width="8.5703125" style="2" customWidth="1"/>
    <col min="12" max="12" width="14.7109375" style="1" customWidth="1"/>
    <col min="13" max="13" width="8.7109375" style="2" customWidth="1"/>
    <col min="14" max="14" width="9.140625" style="1" customWidth="1"/>
    <col min="15" max="15" width="9" style="1" customWidth="1"/>
    <col min="16" max="16" width="8.28515625" style="1" customWidth="1"/>
    <col min="17" max="17" width="10.140625" style="3" customWidth="1"/>
    <col min="18" max="18" width="8.85546875" style="3" customWidth="1"/>
    <col min="19" max="19" width="9.28515625" style="3" customWidth="1"/>
    <col min="20" max="20" width="8.7109375" style="3" customWidth="1"/>
    <col min="21" max="21" width="6.140625" style="3" customWidth="1"/>
    <col min="22" max="22" width="6" style="3" customWidth="1"/>
    <col min="23" max="23" width="9.7109375" style="3" customWidth="1"/>
    <col min="24" max="24" width="8.42578125" style="3" customWidth="1"/>
    <col min="25" max="25" width="13.85546875" style="3" customWidth="1"/>
    <col min="26" max="26" width="15.28515625" style="3" customWidth="1"/>
    <col min="27" max="16384" width="9.140625" style="3"/>
  </cols>
  <sheetData>
    <row r="3" spans="1:26" x14ac:dyDescent="0.25">
      <c r="X3" s="4"/>
      <c r="Y3" s="148" t="s">
        <v>0</v>
      </c>
      <c r="Z3" s="148"/>
    </row>
    <row r="4" spans="1:26" ht="12.75" customHeight="1" x14ac:dyDescent="0.25">
      <c r="A4" s="5"/>
      <c r="B4" s="5"/>
      <c r="D4" s="5"/>
      <c r="E4" s="5"/>
      <c r="F4" s="5"/>
      <c r="G4" s="5"/>
      <c r="H4" s="5"/>
      <c r="I4" s="143" t="s">
        <v>116</v>
      </c>
      <c r="J4" s="143"/>
      <c r="K4" s="143"/>
      <c r="L4" s="143"/>
      <c r="M4" s="143"/>
      <c r="N4" s="143"/>
      <c r="O4" s="143"/>
      <c r="P4" s="143"/>
      <c r="Q4" s="143"/>
      <c r="R4" s="143"/>
      <c r="S4" s="6"/>
      <c r="T4" s="6"/>
      <c r="U4" s="6"/>
      <c r="V4" s="6"/>
      <c r="W4" s="6"/>
      <c r="X4" s="148" t="s">
        <v>1</v>
      </c>
      <c r="Y4" s="148"/>
      <c r="Z4" s="148"/>
    </row>
    <row r="5" spans="1:26" ht="15" customHeight="1" x14ac:dyDescent="0.25">
      <c r="A5" s="5"/>
      <c r="B5" s="5"/>
      <c r="C5" s="5"/>
      <c r="D5" s="5"/>
      <c r="E5" s="5"/>
      <c r="F5" s="5"/>
      <c r="G5" s="5"/>
      <c r="H5" s="5"/>
      <c r="I5" s="143" t="s">
        <v>149</v>
      </c>
      <c r="J5" s="143"/>
      <c r="K5" s="143"/>
      <c r="L5" s="143"/>
      <c r="M5" s="143"/>
      <c r="N5" s="143"/>
      <c r="O5" s="143"/>
      <c r="P5" s="143"/>
      <c r="Q5" s="143"/>
      <c r="R5" s="143"/>
      <c r="S5" s="6"/>
      <c r="T5" s="6"/>
      <c r="U5" s="6"/>
      <c r="V5" s="6"/>
      <c r="W5" s="6"/>
      <c r="X5" s="144" t="s">
        <v>2</v>
      </c>
      <c r="Y5" s="144"/>
      <c r="Z5" s="144"/>
    </row>
    <row r="6" spans="1:26" ht="22.5" customHeight="1" x14ac:dyDescent="0.25">
      <c r="A6" s="7"/>
      <c r="B6" s="7"/>
      <c r="C6" s="5"/>
      <c r="D6" s="5"/>
      <c r="E6" s="5"/>
      <c r="F6" s="5"/>
      <c r="G6" s="5"/>
      <c r="H6" s="5"/>
      <c r="I6" s="143" t="s">
        <v>3</v>
      </c>
      <c r="J6" s="143"/>
      <c r="K6" s="143"/>
      <c r="L6" s="143"/>
      <c r="M6" s="143"/>
      <c r="N6" s="143"/>
      <c r="O6" s="143"/>
      <c r="P6" s="143"/>
      <c r="Q6" s="143"/>
      <c r="R6" s="143"/>
      <c r="S6" s="6"/>
      <c r="T6" s="6"/>
      <c r="U6" s="6"/>
      <c r="V6" s="6"/>
      <c r="W6" s="144" t="s">
        <v>4</v>
      </c>
      <c r="X6" s="144"/>
      <c r="Y6" s="144"/>
      <c r="Z6" s="144"/>
    </row>
    <row r="7" spans="1:26" ht="15" hidden="1" customHeight="1" x14ac:dyDescent="0.25">
      <c r="A7" s="7"/>
      <c r="B7" s="7"/>
      <c r="C7" s="5"/>
      <c r="D7" s="5"/>
      <c r="E7" s="5"/>
      <c r="F7" s="5"/>
      <c r="G7" s="5"/>
      <c r="H7" s="5"/>
      <c r="I7" s="8"/>
      <c r="J7" s="9"/>
      <c r="K7" s="9"/>
      <c r="L7" s="10"/>
      <c r="M7" s="9"/>
      <c r="N7" s="10"/>
      <c r="O7" s="10"/>
      <c r="P7" s="10"/>
      <c r="Q7" s="10"/>
      <c r="R7" s="6"/>
      <c r="S7" s="6"/>
      <c r="T7" s="6"/>
      <c r="U7" s="6"/>
      <c r="V7" s="6"/>
      <c r="W7" s="6"/>
      <c r="X7" s="144" t="s">
        <v>5</v>
      </c>
      <c r="Y7" s="144"/>
      <c r="Z7" s="144"/>
    </row>
    <row r="8" spans="1:26" hidden="1" x14ac:dyDescent="0.25"/>
    <row r="9" spans="1:26" s="11" customFormat="1" ht="62.25" customHeight="1" x14ac:dyDescent="0.25">
      <c r="A9" s="150" t="s">
        <v>6</v>
      </c>
      <c r="B9" s="150" t="s">
        <v>7</v>
      </c>
      <c r="C9" s="150"/>
      <c r="D9" s="150"/>
      <c r="E9" s="150"/>
      <c r="F9" s="150"/>
      <c r="G9" s="150"/>
      <c r="H9" s="150" t="s">
        <v>8</v>
      </c>
      <c r="I9" s="150" t="s">
        <v>9</v>
      </c>
      <c r="J9" s="150"/>
      <c r="K9" s="150"/>
      <c r="L9" s="150"/>
      <c r="M9" s="150" t="s">
        <v>10</v>
      </c>
      <c r="N9" s="150"/>
      <c r="O9" s="150"/>
      <c r="P9" s="150"/>
      <c r="Q9" s="149" t="s">
        <v>11</v>
      </c>
      <c r="R9" s="149"/>
      <c r="S9" s="149"/>
      <c r="T9" s="149"/>
      <c r="U9" s="149"/>
      <c r="V9" s="149"/>
      <c r="W9" s="149"/>
      <c r="X9" s="149"/>
      <c r="Y9" s="149" t="s">
        <v>12</v>
      </c>
      <c r="Z9" s="149" t="s">
        <v>13</v>
      </c>
    </row>
    <row r="10" spans="1:26" s="11" customFormat="1" ht="141" customHeight="1" x14ac:dyDescent="0.25">
      <c r="A10" s="150"/>
      <c r="B10" s="150" t="s">
        <v>14</v>
      </c>
      <c r="C10" s="150" t="s">
        <v>15</v>
      </c>
      <c r="D10" s="150" t="s">
        <v>16</v>
      </c>
      <c r="E10" s="151" t="s">
        <v>17</v>
      </c>
      <c r="F10" s="151"/>
      <c r="G10" s="150" t="s">
        <v>18</v>
      </c>
      <c r="H10" s="150"/>
      <c r="I10" s="152" t="s">
        <v>19</v>
      </c>
      <c r="J10" s="158" t="s">
        <v>20</v>
      </c>
      <c r="K10" s="158" t="s">
        <v>21</v>
      </c>
      <c r="L10" s="150" t="s">
        <v>22</v>
      </c>
      <c r="M10" s="150" t="s">
        <v>23</v>
      </c>
      <c r="N10" s="150"/>
      <c r="O10" s="150" t="s">
        <v>24</v>
      </c>
      <c r="P10" s="150" t="s">
        <v>25</v>
      </c>
      <c r="Q10" s="149" t="s">
        <v>26</v>
      </c>
      <c r="R10" s="149"/>
      <c r="S10" s="149" t="s">
        <v>27</v>
      </c>
      <c r="T10" s="149"/>
      <c r="U10" s="149" t="s">
        <v>28</v>
      </c>
      <c r="V10" s="149"/>
      <c r="W10" s="149" t="s">
        <v>29</v>
      </c>
      <c r="X10" s="149"/>
      <c r="Y10" s="149"/>
      <c r="Z10" s="149"/>
    </row>
    <row r="11" spans="1:26" s="11" customFormat="1" ht="22.5" customHeight="1" x14ac:dyDescent="0.25">
      <c r="A11" s="150"/>
      <c r="B11" s="150"/>
      <c r="C11" s="150"/>
      <c r="D11" s="150"/>
      <c r="E11" s="135" t="s">
        <v>19</v>
      </c>
      <c r="F11" s="135" t="s">
        <v>20</v>
      </c>
      <c r="G11" s="150"/>
      <c r="H11" s="150"/>
      <c r="I11" s="153"/>
      <c r="J11" s="158"/>
      <c r="K11" s="158"/>
      <c r="L11" s="150"/>
      <c r="M11" s="13" t="s">
        <v>30</v>
      </c>
      <c r="N11" s="12" t="s">
        <v>31</v>
      </c>
      <c r="O11" s="150"/>
      <c r="P11" s="150"/>
      <c r="Q11" s="14" t="s">
        <v>32</v>
      </c>
      <c r="R11" s="14" t="s">
        <v>33</v>
      </c>
      <c r="S11" s="14" t="s">
        <v>32</v>
      </c>
      <c r="T11" s="14" t="s">
        <v>34</v>
      </c>
      <c r="U11" s="14" t="s">
        <v>19</v>
      </c>
      <c r="V11" s="14" t="s">
        <v>20</v>
      </c>
      <c r="W11" s="14" t="s">
        <v>32</v>
      </c>
      <c r="X11" s="14" t="s">
        <v>33</v>
      </c>
      <c r="Y11" s="149"/>
      <c r="Z11" s="149"/>
    </row>
    <row r="12" spans="1:26" ht="66" customHeight="1" x14ac:dyDescent="0.25">
      <c r="A12" s="12"/>
      <c r="B12" s="12" t="s">
        <v>38</v>
      </c>
      <c r="C12" s="21" t="s">
        <v>117</v>
      </c>
      <c r="D12" s="22"/>
      <c r="E12" s="136">
        <v>134490</v>
      </c>
      <c r="F12" s="136">
        <v>133312</v>
      </c>
      <c r="G12" s="145" t="s">
        <v>120</v>
      </c>
      <c r="H12" s="141" t="s">
        <v>39</v>
      </c>
      <c r="I12" s="24"/>
      <c r="J12" s="24"/>
      <c r="K12" s="24"/>
      <c r="L12" s="25"/>
      <c r="M12" s="24"/>
      <c r="N12" s="26"/>
      <c r="O12" s="26"/>
      <c r="P12" s="17"/>
      <c r="Q12" s="15"/>
      <c r="R12" s="15"/>
      <c r="S12" s="27">
        <v>58</v>
      </c>
      <c r="T12" s="27">
        <v>57.92</v>
      </c>
      <c r="U12" s="27"/>
      <c r="V12" s="27"/>
      <c r="W12" s="27"/>
      <c r="X12" s="27"/>
      <c r="Y12" s="28" t="s">
        <v>39</v>
      </c>
      <c r="Z12" s="154" t="s">
        <v>40</v>
      </c>
    </row>
    <row r="13" spans="1:26" ht="56.25" customHeight="1" x14ac:dyDescent="0.25">
      <c r="A13" s="29"/>
      <c r="B13" s="21"/>
      <c r="C13" s="21" t="s">
        <v>41</v>
      </c>
      <c r="D13" s="22"/>
      <c r="E13" s="23"/>
      <c r="F13" s="23"/>
      <c r="G13" s="146"/>
      <c r="H13" s="30"/>
      <c r="I13" s="23">
        <f>I14+I17+I20+I23</f>
        <v>949749</v>
      </c>
      <c r="J13" s="23">
        <f>J14+J17+J20+J23</f>
        <v>937092</v>
      </c>
      <c r="K13" s="23">
        <f>J13-I13</f>
        <v>-12657</v>
      </c>
      <c r="L13" s="12" t="s">
        <v>36</v>
      </c>
      <c r="M13" s="23">
        <f>M14+M17+M20+M23</f>
        <v>937092</v>
      </c>
      <c r="N13" s="26"/>
      <c r="O13" s="26"/>
      <c r="P13" s="17"/>
      <c r="Q13" s="15"/>
      <c r="R13" s="15"/>
      <c r="S13" s="27"/>
      <c r="T13" s="27"/>
      <c r="U13" s="27"/>
      <c r="V13" s="27"/>
      <c r="W13" s="27"/>
      <c r="X13" s="27"/>
      <c r="Y13" s="31"/>
      <c r="Z13" s="155"/>
    </row>
    <row r="14" spans="1:26" ht="12.75" customHeight="1" x14ac:dyDescent="0.25">
      <c r="A14" s="22">
        <v>1</v>
      </c>
      <c r="B14" s="12"/>
      <c r="C14" s="32" t="s">
        <v>42</v>
      </c>
      <c r="D14" s="33" t="s">
        <v>43</v>
      </c>
      <c r="E14" s="23">
        <f>SUM(E15:E16)</f>
        <v>2696</v>
      </c>
      <c r="F14" s="23">
        <f>SUM(F15:F16)</f>
        <v>2306</v>
      </c>
      <c r="G14" s="146"/>
      <c r="H14" s="30"/>
      <c r="I14" s="23">
        <f>SUM(I15:I16)</f>
        <v>744784</v>
      </c>
      <c r="J14" s="23">
        <f>SUM(J15:J16)</f>
        <v>744784</v>
      </c>
      <c r="K14" s="23">
        <f>J14-I14</f>
        <v>0</v>
      </c>
      <c r="L14" s="34"/>
      <c r="M14" s="23">
        <f>SUM(M15:M16)</f>
        <v>744784</v>
      </c>
      <c r="N14" s="17"/>
      <c r="O14" s="17"/>
      <c r="P14" s="17"/>
      <c r="Q14" s="15"/>
      <c r="R14" s="15"/>
      <c r="S14" s="15"/>
      <c r="T14" s="15"/>
      <c r="U14" s="15"/>
      <c r="V14" s="15"/>
      <c r="W14" s="15"/>
      <c r="X14" s="15"/>
      <c r="Y14" s="31"/>
      <c r="Z14" s="155"/>
    </row>
    <row r="15" spans="1:26" ht="54" customHeight="1" outlineLevel="1" x14ac:dyDescent="0.25">
      <c r="A15" s="35" t="s">
        <v>44</v>
      </c>
      <c r="B15" s="12"/>
      <c r="C15" s="115" t="s">
        <v>118</v>
      </c>
      <c r="D15" s="36" t="s">
        <v>43</v>
      </c>
      <c r="E15" s="12">
        <v>246</v>
      </c>
      <c r="F15" s="12">
        <f>E15</f>
        <v>246</v>
      </c>
      <c r="G15" s="146"/>
      <c r="H15" s="30"/>
      <c r="I15" s="37">
        <v>506324</v>
      </c>
      <c r="J15" s="37">
        <v>506324</v>
      </c>
      <c r="K15" s="142">
        <f t="shared" ref="K15:K37" si="0">J15-I15</f>
        <v>0</v>
      </c>
      <c r="L15" s="80"/>
      <c r="M15" s="37">
        <f>J15</f>
        <v>506324</v>
      </c>
      <c r="N15" s="17"/>
      <c r="O15" s="17"/>
      <c r="P15" s="17"/>
      <c r="Q15" s="15"/>
      <c r="R15" s="15"/>
      <c r="S15" s="38"/>
      <c r="T15" s="15"/>
      <c r="U15" s="15"/>
      <c r="V15" s="15"/>
      <c r="W15" s="15"/>
      <c r="X15" s="15"/>
      <c r="Y15" s="31"/>
      <c r="Z15" s="31"/>
    </row>
    <row r="16" spans="1:26" ht="53.25" customHeight="1" outlineLevel="1" x14ac:dyDescent="0.25">
      <c r="A16" s="35" t="s">
        <v>45</v>
      </c>
      <c r="B16" s="12"/>
      <c r="C16" s="115" t="s">
        <v>170</v>
      </c>
      <c r="D16" s="36" t="s">
        <v>43</v>
      </c>
      <c r="E16" s="37">
        <v>2450</v>
      </c>
      <c r="F16" s="37">
        <v>2060</v>
      </c>
      <c r="G16" s="146"/>
      <c r="H16" s="30"/>
      <c r="I16" s="37">
        <v>238460</v>
      </c>
      <c r="J16" s="37">
        <v>238460</v>
      </c>
      <c r="K16" s="142">
        <f t="shared" si="0"/>
        <v>0</v>
      </c>
      <c r="L16" s="80"/>
      <c r="M16" s="37">
        <f t="shared" ref="M16" si="1">J16</f>
        <v>238460</v>
      </c>
      <c r="N16" s="17"/>
      <c r="O16" s="17"/>
      <c r="P16" s="17"/>
      <c r="Q16" s="15"/>
      <c r="R16" s="15"/>
      <c r="S16" s="38"/>
      <c r="T16" s="15"/>
      <c r="U16" s="15"/>
      <c r="V16" s="15"/>
      <c r="W16" s="15"/>
      <c r="X16" s="15"/>
      <c r="Y16" s="31"/>
      <c r="Z16" s="31"/>
    </row>
    <row r="17" spans="1:26" ht="25.5" x14ac:dyDescent="0.25">
      <c r="A17" s="22">
        <v>2</v>
      </c>
      <c r="B17" s="16"/>
      <c r="C17" s="32" t="s">
        <v>46</v>
      </c>
      <c r="D17" s="33" t="s">
        <v>47</v>
      </c>
      <c r="E17" s="40">
        <f>E18</f>
        <v>1</v>
      </c>
      <c r="F17" s="40">
        <f>F18</f>
        <v>1</v>
      </c>
      <c r="G17" s="146"/>
      <c r="H17" s="30"/>
      <c r="I17" s="40">
        <f>I18</f>
        <v>5969</v>
      </c>
      <c r="J17" s="40">
        <f>J18</f>
        <v>5969</v>
      </c>
      <c r="K17" s="142">
        <f t="shared" si="0"/>
        <v>0</v>
      </c>
      <c r="L17" s="41"/>
      <c r="M17" s="40">
        <f>M18</f>
        <v>5969</v>
      </c>
      <c r="N17" s="17"/>
      <c r="O17" s="17"/>
      <c r="P17" s="17"/>
      <c r="Q17" s="15"/>
      <c r="R17" s="15"/>
      <c r="S17" s="15"/>
      <c r="T17" s="15"/>
      <c r="U17" s="15"/>
      <c r="V17" s="15"/>
      <c r="W17" s="15"/>
      <c r="X17" s="15"/>
      <c r="Y17" s="31"/>
      <c r="Z17" s="31"/>
    </row>
    <row r="18" spans="1:26" ht="33.75" customHeight="1" x14ac:dyDescent="0.25">
      <c r="A18" s="42" t="s">
        <v>48</v>
      </c>
      <c r="B18" s="12"/>
      <c r="C18" s="43" t="s">
        <v>49</v>
      </c>
      <c r="D18" s="44" t="s">
        <v>47</v>
      </c>
      <c r="E18" s="45">
        <f>SUM(E19:E19)</f>
        <v>1</v>
      </c>
      <c r="F18" s="45">
        <f>SUM(F19:F19)</f>
        <v>1</v>
      </c>
      <c r="G18" s="146"/>
      <c r="H18" s="30"/>
      <c r="I18" s="45">
        <f>SUM(I19:I19)</f>
        <v>5969</v>
      </c>
      <c r="J18" s="45">
        <f>SUM(J19:J19)</f>
        <v>5969</v>
      </c>
      <c r="K18" s="142">
        <f t="shared" si="0"/>
        <v>0</v>
      </c>
      <c r="L18" s="46"/>
      <c r="M18" s="45">
        <f>M19</f>
        <v>5969</v>
      </c>
      <c r="N18" s="17"/>
      <c r="O18" s="17"/>
      <c r="P18" s="17"/>
      <c r="Q18" s="15"/>
      <c r="R18" s="15"/>
      <c r="S18" s="15"/>
      <c r="T18" s="15"/>
      <c r="U18" s="15"/>
      <c r="V18" s="15"/>
      <c r="W18" s="15"/>
      <c r="X18" s="15"/>
      <c r="Y18" s="31"/>
      <c r="Z18" s="31"/>
    </row>
    <row r="19" spans="1:26" ht="57" customHeight="1" outlineLevel="1" x14ac:dyDescent="0.25">
      <c r="A19" s="35" t="s">
        <v>50</v>
      </c>
      <c r="B19" s="12"/>
      <c r="C19" s="115" t="s">
        <v>118</v>
      </c>
      <c r="D19" s="36" t="s">
        <v>47</v>
      </c>
      <c r="E19" s="47">
        <v>1</v>
      </c>
      <c r="F19" s="12">
        <v>1</v>
      </c>
      <c r="G19" s="146"/>
      <c r="H19" s="30"/>
      <c r="I19" s="37">
        <v>5969</v>
      </c>
      <c r="J19" s="37">
        <v>5969</v>
      </c>
      <c r="K19" s="142">
        <f t="shared" si="0"/>
        <v>0</v>
      </c>
      <c r="L19" s="94"/>
      <c r="M19" s="37">
        <f>J19</f>
        <v>5969</v>
      </c>
      <c r="N19" s="17"/>
      <c r="O19" s="17"/>
      <c r="P19" s="17"/>
      <c r="Q19" s="15"/>
      <c r="R19" s="15"/>
      <c r="S19" s="15"/>
      <c r="T19" s="15"/>
      <c r="U19" s="15"/>
      <c r="V19" s="15"/>
      <c r="W19" s="15"/>
      <c r="X19" s="15"/>
      <c r="Y19" s="31"/>
      <c r="Z19" s="31"/>
    </row>
    <row r="20" spans="1:26" ht="25.5" customHeight="1" x14ac:dyDescent="0.25">
      <c r="A20" s="49" t="s">
        <v>37</v>
      </c>
      <c r="B20" s="12"/>
      <c r="C20" s="32" t="s">
        <v>51</v>
      </c>
      <c r="D20" s="33" t="s">
        <v>52</v>
      </c>
      <c r="E20" s="40">
        <f>E21</f>
        <v>1</v>
      </c>
      <c r="F20" s="40">
        <f>F21</f>
        <v>1</v>
      </c>
      <c r="G20" s="146"/>
      <c r="H20" s="30"/>
      <c r="I20" s="50">
        <f>I21</f>
        <v>450</v>
      </c>
      <c r="J20" s="50">
        <f>J21</f>
        <v>450</v>
      </c>
      <c r="K20" s="142">
        <f t="shared" si="0"/>
        <v>0</v>
      </c>
      <c r="L20" s="51"/>
      <c r="M20" s="50">
        <v>450</v>
      </c>
      <c r="N20" s="17"/>
      <c r="O20" s="17"/>
      <c r="P20" s="17"/>
      <c r="Q20" s="15"/>
      <c r="R20" s="15"/>
      <c r="S20" s="15"/>
      <c r="T20" s="15"/>
      <c r="U20" s="15"/>
      <c r="V20" s="15"/>
      <c r="W20" s="15"/>
      <c r="X20" s="15"/>
      <c r="Y20" s="31"/>
      <c r="Z20" s="31"/>
    </row>
    <row r="21" spans="1:26" ht="25.5" customHeight="1" x14ac:dyDescent="0.25">
      <c r="A21" s="42" t="s">
        <v>53</v>
      </c>
      <c r="B21" s="12"/>
      <c r="C21" s="52" t="s">
        <v>51</v>
      </c>
      <c r="D21" s="44" t="s">
        <v>52</v>
      </c>
      <c r="E21" s="45">
        <f>SUM(E22:E22)</f>
        <v>1</v>
      </c>
      <c r="F21" s="45">
        <f>SUM(F22:F22)</f>
        <v>1</v>
      </c>
      <c r="G21" s="146"/>
      <c r="H21" s="30"/>
      <c r="I21" s="53">
        <f>SUM(I22:I22)</f>
        <v>450</v>
      </c>
      <c r="J21" s="53">
        <f>SUM(J22:J22)</f>
        <v>450</v>
      </c>
      <c r="K21" s="142">
        <f t="shared" si="0"/>
        <v>0</v>
      </c>
      <c r="L21" s="54"/>
      <c r="M21" s="53">
        <v>450</v>
      </c>
      <c r="N21" s="17"/>
      <c r="O21" s="17"/>
      <c r="P21" s="17"/>
      <c r="Q21" s="15"/>
      <c r="R21" s="15"/>
      <c r="S21" s="15"/>
      <c r="T21" s="15"/>
      <c r="U21" s="15"/>
      <c r="V21" s="15"/>
      <c r="W21" s="15"/>
      <c r="X21" s="15"/>
      <c r="Y21" s="31"/>
      <c r="Z21" s="31"/>
    </row>
    <row r="22" spans="1:26" ht="24.75" customHeight="1" outlineLevel="1" x14ac:dyDescent="0.25">
      <c r="A22" s="35" t="s">
        <v>54</v>
      </c>
      <c r="B22" s="12"/>
      <c r="C22" s="39" t="s">
        <v>119</v>
      </c>
      <c r="D22" s="36" t="s">
        <v>52</v>
      </c>
      <c r="E22" s="47">
        <v>1</v>
      </c>
      <c r="F22" s="12">
        <v>1</v>
      </c>
      <c r="G22" s="146"/>
      <c r="H22" s="30"/>
      <c r="I22" s="37">
        <v>450</v>
      </c>
      <c r="J22" s="37">
        <v>450</v>
      </c>
      <c r="K22" s="142">
        <f t="shared" si="0"/>
        <v>0</v>
      </c>
      <c r="L22" s="107"/>
      <c r="M22" s="47">
        <v>450</v>
      </c>
      <c r="N22" s="17"/>
      <c r="O22" s="17"/>
      <c r="P22" s="17"/>
      <c r="Q22" s="15"/>
      <c r="R22" s="15"/>
      <c r="S22" s="15"/>
      <c r="T22" s="15"/>
      <c r="U22" s="15"/>
      <c r="V22" s="15"/>
      <c r="W22" s="15"/>
      <c r="X22" s="15"/>
      <c r="Y22" s="31"/>
      <c r="Z22" s="31"/>
    </row>
    <row r="23" spans="1:26" ht="22.5" customHeight="1" x14ac:dyDescent="0.25">
      <c r="A23" s="57">
        <v>4</v>
      </c>
      <c r="B23" s="17"/>
      <c r="C23" s="58" t="s">
        <v>55</v>
      </c>
      <c r="D23" s="57" t="s">
        <v>35</v>
      </c>
      <c r="E23" s="57">
        <v>19</v>
      </c>
      <c r="F23" s="57">
        <v>19</v>
      </c>
      <c r="G23" s="146"/>
      <c r="H23" s="30"/>
      <c r="I23" s="26">
        <f>I24+I31</f>
        <v>198546</v>
      </c>
      <c r="J23" s="26">
        <f t="shared" ref="J23:K23" si="2">J24+J31</f>
        <v>185889</v>
      </c>
      <c r="K23" s="23">
        <f t="shared" si="0"/>
        <v>-12657</v>
      </c>
      <c r="L23" s="12"/>
      <c r="M23" s="26">
        <f>M24+M31</f>
        <v>185889</v>
      </c>
      <c r="N23" s="17"/>
      <c r="O23" s="17"/>
      <c r="P23" s="17"/>
      <c r="Q23" s="15"/>
      <c r="R23" s="15"/>
      <c r="S23" s="15"/>
      <c r="T23" s="15"/>
      <c r="U23" s="15"/>
      <c r="V23" s="15"/>
      <c r="W23" s="15"/>
      <c r="X23" s="15"/>
      <c r="Y23" s="31"/>
      <c r="Z23" s="31"/>
    </row>
    <row r="24" spans="1:26" ht="24" customHeight="1" x14ac:dyDescent="0.25">
      <c r="A24" s="42" t="s">
        <v>56</v>
      </c>
      <c r="B24" s="17"/>
      <c r="C24" s="116" t="s">
        <v>127</v>
      </c>
      <c r="D24" s="55" t="s">
        <v>128</v>
      </c>
      <c r="E24" s="55">
        <v>6</v>
      </c>
      <c r="F24" s="17">
        <v>6</v>
      </c>
      <c r="G24" s="146"/>
      <c r="H24" s="30"/>
      <c r="I24" s="56">
        <v>149183</v>
      </c>
      <c r="J24" s="20">
        <f>SUM(J25:J30)</f>
        <v>139230</v>
      </c>
      <c r="K24" s="142">
        <f t="shared" si="0"/>
        <v>-9953</v>
      </c>
      <c r="L24" s="119"/>
      <c r="M24" s="56">
        <f>M25+M26+M27+M28+M29+M30</f>
        <v>139230</v>
      </c>
      <c r="N24" s="17"/>
      <c r="O24" s="17"/>
      <c r="P24" s="17"/>
      <c r="Q24" s="15"/>
      <c r="R24" s="15"/>
      <c r="S24" s="15"/>
      <c r="T24" s="15"/>
      <c r="U24" s="15"/>
      <c r="V24" s="15"/>
      <c r="W24" s="15"/>
      <c r="X24" s="15"/>
      <c r="Y24" s="89"/>
      <c r="Z24" s="31"/>
    </row>
    <row r="25" spans="1:26" ht="45.75" hidden="1" customHeight="1" x14ac:dyDescent="0.25">
      <c r="A25" s="42" t="s">
        <v>58</v>
      </c>
      <c r="B25" s="17"/>
      <c r="C25" s="117" t="s">
        <v>121</v>
      </c>
      <c r="D25" s="17" t="s">
        <v>35</v>
      </c>
      <c r="E25" s="17">
        <v>1</v>
      </c>
      <c r="F25" s="15">
        <v>1</v>
      </c>
      <c r="G25" s="146"/>
      <c r="H25" s="30"/>
      <c r="I25" s="20">
        <v>20771</v>
      </c>
      <c r="J25" s="20">
        <v>19500</v>
      </c>
      <c r="K25" s="142">
        <f t="shared" si="0"/>
        <v>-1271</v>
      </c>
      <c r="L25" s="145" t="s">
        <v>36</v>
      </c>
      <c r="M25" s="20">
        <v>19500</v>
      </c>
      <c r="N25" s="17"/>
      <c r="O25" s="17"/>
      <c r="P25" s="17"/>
      <c r="Q25" s="15"/>
      <c r="R25" s="15"/>
      <c r="S25" s="15"/>
      <c r="T25" s="15"/>
      <c r="U25" s="15"/>
      <c r="V25" s="15"/>
      <c r="W25" s="15"/>
      <c r="X25" s="15"/>
      <c r="Y25" s="31"/>
      <c r="Z25" s="31"/>
    </row>
    <row r="26" spans="1:26" ht="45.75" hidden="1" customHeight="1" x14ac:dyDescent="0.25">
      <c r="A26" s="42" t="s">
        <v>59</v>
      </c>
      <c r="B26" s="17"/>
      <c r="C26" s="118" t="s">
        <v>122</v>
      </c>
      <c r="D26" s="17" t="s">
        <v>35</v>
      </c>
      <c r="E26" s="17">
        <v>1</v>
      </c>
      <c r="F26" s="15">
        <v>1</v>
      </c>
      <c r="G26" s="146"/>
      <c r="H26" s="30"/>
      <c r="I26" s="20">
        <v>8261</v>
      </c>
      <c r="J26" s="20">
        <v>7600</v>
      </c>
      <c r="K26" s="142">
        <f t="shared" si="0"/>
        <v>-661</v>
      </c>
      <c r="L26" s="146"/>
      <c r="M26" s="20">
        <v>7600</v>
      </c>
      <c r="N26" s="17"/>
      <c r="O26" s="17"/>
      <c r="P26" s="17"/>
      <c r="Q26" s="15"/>
      <c r="R26" s="15"/>
      <c r="S26" s="15"/>
      <c r="T26" s="15"/>
      <c r="U26" s="15"/>
      <c r="V26" s="15"/>
      <c r="W26" s="15"/>
      <c r="X26" s="15"/>
      <c r="Y26" s="31"/>
      <c r="Z26" s="31"/>
    </row>
    <row r="27" spans="1:26" ht="45.75" hidden="1" customHeight="1" x14ac:dyDescent="0.25">
      <c r="A27" s="42" t="s">
        <v>60</v>
      </c>
      <c r="B27" s="17"/>
      <c r="C27" s="118" t="s">
        <v>123</v>
      </c>
      <c r="D27" s="17" t="s">
        <v>35</v>
      </c>
      <c r="E27" s="17">
        <v>1</v>
      </c>
      <c r="F27" s="15">
        <v>1</v>
      </c>
      <c r="G27" s="146"/>
      <c r="H27" s="30"/>
      <c r="I27" s="20">
        <v>36552</v>
      </c>
      <c r="J27" s="20">
        <v>34330</v>
      </c>
      <c r="K27" s="142">
        <f t="shared" si="0"/>
        <v>-2222</v>
      </c>
      <c r="L27" s="146"/>
      <c r="M27" s="20">
        <v>34330</v>
      </c>
      <c r="N27" s="17"/>
      <c r="O27" s="17"/>
      <c r="P27" s="17"/>
      <c r="Q27" s="15"/>
      <c r="R27" s="15"/>
      <c r="S27" s="15"/>
      <c r="T27" s="15"/>
      <c r="U27" s="15"/>
      <c r="V27" s="15"/>
      <c r="W27" s="15"/>
      <c r="X27" s="15"/>
      <c r="Y27" s="31"/>
      <c r="Z27" s="31"/>
    </row>
    <row r="28" spans="1:26" ht="45.75" hidden="1" customHeight="1" x14ac:dyDescent="0.25">
      <c r="A28" s="42" t="s">
        <v>135</v>
      </c>
      <c r="B28" s="17"/>
      <c r="C28" s="118" t="s">
        <v>124</v>
      </c>
      <c r="D28" s="17" t="s">
        <v>35</v>
      </c>
      <c r="E28" s="17">
        <v>1</v>
      </c>
      <c r="F28" s="15">
        <v>1</v>
      </c>
      <c r="G28" s="146"/>
      <c r="H28" s="30"/>
      <c r="I28" s="20">
        <v>19246</v>
      </c>
      <c r="J28" s="20">
        <v>17800</v>
      </c>
      <c r="K28" s="142">
        <f t="shared" si="0"/>
        <v>-1446</v>
      </c>
      <c r="L28" s="146"/>
      <c r="M28" s="20">
        <v>17800</v>
      </c>
      <c r="N28" s="17"/>
      <c r="O28" s="17"/>
      <c r="P28" s="17"/>
      <c r="Q28" s="15"/>
      <c r="R28" s="15"/>
      <c r="S28" s="15"/>
      <c r="T28" s="15"/>
      <c r="U28" s="15"/>
      <c r="V28" s="15"/>
      <c r="W28" s="15"/>
      <c r="X28" s="15"/>
      <c r="Y28" s="31"/>
      <c r="Z28" s="31"/>
    </row>
    <row r="29" spans="1:26" ht="45" hidden="1" customHeight="1" x14ac:dyDescent="0.25">
      <c r="A29" s="42" t="s">
        <v>136</v>
      </c>
      <c r="B29" s="17"/>
      <c r="C29" s="118" t="s">
        <v>125</v>
      </c>
      <c r="D29" s="17" t="s">
        <v>35</v>
      </c>
      <c r="E29" s="17">
        <v>1</v>
      </c>
      <c r="F29" s="15">
        <v>1</v>
      </c>
      <c r="G29" s="146"/>
      <c r="H29" s="30"/>
      <c r="I29" s="20">
        <v>11999</v>
      </c>
      <c r="J29" s="20">
        <v>11200</v>
      </c>
      <c r="K29" s="142">
        <f t="shared" si="0"/>
        <v>-799</v>
      </c>
      <c r="L29" s="146"/>
      <c r="M29" s="20">
        <v>11200</v>
      </c>
      <c r="N29" s="17"/>
      <c r="O29" s="17"/>
      <c r="P29" s="17"/>
      <c r="Q29" s="15"/>
      <c r="R29" s="15"/>
      <c r="S29" s="15"/>
      <c r="T29" s="15"/>
      <c r="U29" s="15"/>
      <c r="V29" s="15"/>
      <c r="W29" s="15"/>
      <c r="X29" s="15"/>
      <c r="Y29" s="31"/>
      <c r="Z29" s="31"/>
    </row>
    <row r="30" spans="1:26" ht="45.75" hidden="1" customHeight="1" x14ac:dyDescent="0.25">
      <c r="A30" s="42" t="s">
        <v>137</v>
      </c>
      <c r="B30" s="17"/>
      <c r="C30" s="118" t="s">
        <v>126</v>
      </c>
      <c r="D30" s="17" t="s">
        <v>35</v>
      </c>
      <c r="E30" s="17">
        <v>1</v>
      </c>
      <c r="F30" s="15">
        <v>1</v>
      </c>
      <c r="G30" s="146"/>
      <c r="H30" s="30"/>
      <c r="I30" s="20">
        <v>52354</v>
      </c>
      <c r="J30" s="20">
        <v>48800</v>
      </c>
      <c r="K30" s="142">
        <f t="shared" si="0"/>
        <v>-3554</v>
      </c>
      <c r="L30" s="147"/>
      <c r="M30" s="20">
        <v>48800</v>
      </c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31"/>
      <c r="Z30" s="31"/>
    </row>
    <row r="31" spans="1:26" ht="18" customHeight="1" x14ac:dyDescent="0.25">
      <c r="A31" s="59" t="s">
        <v>138</v>
      </c>
      <c r="B31" s="17"/>
      <c r="C31" s="60" t="s">
        <v>57</v>
      </c>
      <c r="D31" s="55" t="s">
        <v>35</v>
      </c>
      <c r="E31" s="55">
        <f>SUM(E32:E37)</f>
        <v>13</v>
      </c>
      <c r="F31" s="55">
        <f>SUM(F32:F37)</f>
        <v>13</v>
      </c>
      <c r="G31" s="146"/>
      <c r="H31" s="30"/>
      <c r="I31" s="56">
        <f>SUM(I32:I37)</f>
        <v>49363</v>
      </c>
      <c r="J31" s="56">
        <f t="shared" ref="J31" si="3">SUM(J32:J37)</f>
        <v>46659</v>
      </c>
      <c r="K31" s="142">
        <f t="shared" si="0"/>
        <v>-2704</v>
      </c>
      <c r="L31" s="119"/>
      <c r="M31" s="56">
        <f>SUM(M32:M37)</f>
        <v>46659</v>
      </c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31"/>
      <c r="Z31" s="31"/>
    </row>
    <row r="32" spans="1:26" ht="25.5" customHeight="1" outlineLevel="1" x14ac:dyDescent="0.25">
      <c r="A32" s="59" t="s">
        <v>139</v>
      </c>
      <c r="B32" s="17"/>
      <c r="C32" s="61" t="s">
        <v>129</v>
      </c>
      <c r="D32" s="17" t="s">
        <v>35</v>
      </c>
      <c r="E32" s="17">
        <v>1</v>
      </c>
      <c r="F32" s="17">
        <v>1</v>
      </c>
      <c r="G32" s="146"/>
      <c r="H32" s="30"/>
      <c r="I32" s="20">
        <v>2290</v>
      </c>
      <c r="J32" s="20">
        <v>1972</v>
      </c>
      <c r="K32" s="142">
        <f t="shared" si="0"/>
        <v>-318</v>
      </c>
      <c r="L32" s="145" t="s">
        <v>36</v>
      </c>
      <c r="M32" s="20">
        <f t="shared" ref="M32:M37" si="4">J32</f>
        <v>1972</v>
      </c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31"/>
      <c r="Z32" s="31"/>
    </row>
    <row r="33" spans="1:26" ht="25.5" customHeight="1" outlineLevel="1" x14ac:dyDescent="0.25">
      <c r="A33" s="59" t="s">
        <v>140</v>
      </c>
      <c r="B33" s="17"/>
      <c r="C33" s="120" t="s">
        <v>130</v>
      </c>
      <c r="D33" s="17" t="s">
        <v>35</v>
      </c>
      <c r="E33" s="17">
        <v>1</v>
      </c>
      <c r="F33" s="17">
        <v>1</v>
      </c>
      <c r="G33" s="146"/>
      <c r="H33" s="30"/>
      <c r="I33" s="20">
        <v>7600</v>
      </c>
      <c r="J33" s="20">
        <v>5280</v>
      </c>
      <c r="K33" s="142">
        <f t="shared" si="0"/>
        <v>-2320</v>
      </c>
      <c r="L33" s="146"/>
      <c r="M33" s="20">
        <f t="shared" si="4"/>
        <v>5280</v>
      </c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31"/>
      <c r="Z33" s="31"/>
    </row>
    <row r="34" spans="1:26" ht="25.5" customHeight="1" outlineLevel="1" x14ac:dyDescent="0.25">
      <c r="A34" s="59" t="s">
        <v>141</v>
      </c>
      <c r="B34" s="17"/>
      <c r="C34" s="120" t="s">
        <v>131</v>
      </c>
      <c r="D34" s="17" t="s">
        <v>35</v>
      </c>
      <c r="E34" s="17">
        <v>1</v>
      </c>
      <c r="F34" s="17">
        <v>1</v>
      </c>
      <c r="G34" s="146"/>
      <c r="H34" s="30"/>
      <c r="I34" s="20">
        <v>36966</v>
      </c>
      <c r="J34" s="20">
        <v>36900</v>
      </c>
      <c r="K34" s="142">
        <f t="shared" si="0"/>
        <v>-66</v>
      </c>
      <c r="L34" s="147"/>
      <c r="M34" s="20">
        <f t="shared" si="4"/>
        <v>36900</v>
      </c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31"/>
      <c r="Z34" s="31"/>
    </row>
    <row r="35" spans="1:26" ht="25.5" customHeight="1" outlineLevel="1" x14ac:dyDescent="0.25">
      <c r="A35" s="59" t="s">
        <v>142</v>
      </c>
      <c r="B35" s="17"/>
      <c r="C35" s="120" t="s">
        <v>132</v>
      </c>
      <c r="D35" s="17" t="s">
        <v>35</v>
      </c>
      <c r="E35" s="17">
        <v>1</v>
      </c>
      <c r="F35" s="17">
        <v>1</v>
      </c>
      <c r="G35" s="146"/>
      <c r="H35" s="30"/>
      <c r="I35" s="20">
        <v>1250</v>
      </c>
      <c r="J35" s="20">
        <v>1250</v>
      </c>
      <c r="K35" s="142">
        <f t="shared" si="0"/>
        <v>0</v>
      </c>
      <c r="L35" s="17"/>
      <c r="M35" s="20">
        <f t="shared" si="4"/>
        <v>1250</v>
      </c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31"/>
      <c r="Z35" s="31"/>
    </row>
    <row r="36" spans="1:26" ht="25.5" customHeight="1" outlineLevel="1" x14ac:dyDescent="0.25">
      <c r="A36" s="59" t="s">
        <v>143</v>
      </c>
      <c r="B36" s="17"/>
      <c r="C36" s="120" t="s">
        <v>133</v>
      </c>
      <c r="D36" s="17" t="s">
        <v>35</v>
      </c>
      <c r="E36" s="17">
        <v>2</v>
      </c>
      <c r="F36" s="17">
        <v>2</v>
      </c>
      <c r="G36" s="146"/>
      <c r="H36" s="30"/>
      <c r="I36" s="20">
        <v>680</v>
      </c>
      <c r="J36" s="20">
        <v>680</v>
      </c>
      <c r="K36" s="142">
        <f t="shared" si="0"/>
        <v>0</v>
      </c>
      <c r="L36" s="17"/>
      <c r="M36" s="20">
        <f t="shared" si="4"/>
        <v>680</v>
      </c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31"/>
      <c r="Z36" s="31"/>
    </row>
    <row r="37" spans="1:26" ht="38.25" customHeight="1" outlineLevel="1" x14ac:dyDescent="0.25">
      <c r="A37" s="59" t="s">
        <v>144</v>
      </c>
      <c r="B37" s="17"/>
      <c r="C37" s="120" t="s">
        <v>134</v>
      </c>
      <c r="D37" s="17" t="s">
        <v>35</v>
      </c>
      <c r="E37" s="17">
        <v>7</v>
      </c>
      <c r="F37" s="17">
        <v>7</v>
      </c>
      <c r="G37" s="147"/>
      <c r="H37" s="134"/>
      <c r="I37" s="20">
        <v>577</v>
      </c>
      <c r="J37" s="20">
        <v>577</v>
      </c>
      <c r="K37" s="142">
        <f t="shared" si="0"/>
        <v>0</v>
      </c>
      <c r="L37" s="12"/>
      <c r="M37" s="20">
        <f t="shared" si="4"/>
        <v>577</v>
      </c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32"/>
      <c r="Z37" s="132"/>
    </row>
    <row r="38" spans="1:26" ht="12.75" customHeight="1" outlineLevel="1" x14ac:dyDescent="0.25">
      <c r="A38" s="62"/>
      <c r="B38" s="63"/>
      <c r="C38" s="64"/>
      <c r="D38" s="63"/>
      <c r="E38" s="63"/>
      <c r="F38" s="63"/>
      <c r="G38" s="65"/>
      <c r="H38" s="8"/>
      <c r="I38" s="66"/>
      <c r="J38" s="66"/>
      <c r="K38" s="66"/>
      <c r="L38" s="63"/>
      <c r="M38" s="66"/>
      <c r="N38" s="63"/>
      <c r="O38" s="63"/>
      <c r="P38" s="63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x14ac:dyDescent="0.25">
      <c r="B39" s="68"/>
    </row>
    <row r="40" spans="1:26" x14ac:dyDescent="0.25">
      <c r="C40" s="69" t="s">
        <v>145</v>
      </c>
      <c r="I40" s="156" t="s">
        <v>146</v>
      </c>
      <c r="J40" s="156"/>
    </row>
    <row r="41" spans="1:26" x14ac:dyDescent="0.25">
      <c r="C41" s="70"/>
    </row>
    <row r="42" spans="1:26" x14ac:dyDescent="0.25">
      <c r="C42" s="71" t="s">
        <v>61</v>
      </c>
    </row>
    <row r="43" spans="1:26" x14ac:dyDescent="0.2">
      <c r="B43" s="19"/>
      <c r="C43" s="72" t="s">
        <v>62</v>
      </c>
      <c r="D43" s="19"/>
      <c r="I43" s="157" t="s">
        <v>147</v>
      </c>
      <c r="J43" s="157"/>
    </row>
    <row r="44" spans="1:26" x14ac:dyDescent="0.2">
      <c r="C44" s="121"/>
    </row>
    <row r="45" spans="1:26" x14ac:dyDescent="0.25">
      <c r="B45" s="73"/>
      <c r="C45" s="2"/>
    </row>
    <row r="46" spans="1:26" x14ac:dyDescent="0.25">
      <c r="B46" s="68"/>
    </row>
  </sheetData>
  <mergeCells count="38">
    <mergeCell ref="G12:G37"/>
    <mergeCell ref="Z12:Z14"/>
    <mergeCell ref="I40:J40"/>
    <mergeCell ref="I43:J43"/>
    <mergeCell ref="S10:T10"/>
    <mergeCell ref="U10:V10"/>
    <mergeCell ref="W10:X10"/>
    <mergeCell ref="K10:K11"/>
    <mergeCell ref="L10:L11"/>
    <mergeCell ref="M10:N10"/>
    <mergeCell ref="O10:O11"/>
    <mergeCell ref="P10:P11"/>
    <mergeCell ref="Q10:R10"/>
    <mergeCell ref="J10:J11"/>
    <mergeCell ref="A9:A11"/>
    <mergeCell ref="B9:G9"/>
    <mergeCell ref="H9:H11"/>
    <mergeCell ref="I9:L9"/>
    <mergeCell ref="M9:P9"/>
    <mergeCell ref="B10:B11"/>
    <mergeCell ref="C10:C11"/>
    <mergeCell ref="D10:D11"/>
    <mergeCell ref="E10:F10"/>
    <mergeCell ref="G10:G11"/>
    <mergeCell ref="I10:I11"/>
    <mergeCell ref="I6:R6"/>
    <mergeCell ref="W6:Z6"/>
    <mergeCell ref="L32:L34"/>
    <mergeCell ref="L25:L30"/>
    <mergeCell ref="Y3:Z3"/>
    <mergeCell ref="I4:R4"/>
    <mergeCell ref="X4:Z4"/>
    <mergeCell ref="I5:R5"/>
    <mergeCell ref="X5:Z5"/>
    <mergeCell ref="X7:Z7"/>
    <mergeCell ref="Q9:X9"/>
    <mergeCell ref="Y9:Y11"/>
    <mergeCell ref="Z9:Z1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каз</vt:lpstr>
      <vt:lpstr>рус</vt:lpstr>
      <vt:lpstr>рус!Заголовки_для_печати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Абиш Акжан Биржанкызы</dc:creator>
  <cp:lastModifiedBy>Даулетбек Лашын Бакытнуркызы</cp:lastModifiedBy>
  <cp:lastPrinted>2023-04-11T09:10:24Z</cp:lastPrinted>
  <dcterms:created xsi:type="dcterms:W3CDTF">2023-04-05T05:46:46Z</dcterms:created>
  <dcterms:modified xsi:type="dcterms:W3CDTF">2023-04-20T08:33:50Z</dcterms:modified>
</cp:coreProperties>
</file>