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2270" activeTab="0"/>
  </bookViews>
  <sheets>
    <sheet name="РУС" sheetId="1" r:id="rId1"/>
    <sheet name="каз" sheetId="2" r:id="rId2"/>
  </sheets>
  <definedNames>
    <definedName name="_xlnm.Print_Titles" localSheetId="1">'каз'!$6:$8</definedName>
    <definedName name="_xlnm.Print_Titles" localSheetId="0">'РУС'!$5:$7</definedName>
    <definedName name="_xlnm.Print_Area" localSheetId="1">'каз'!$A$1:$I$789</definedName>
    <definedName name="_xlnm.Print_Area" localSheetId="0">'РУС'!$A$1:$N$775</definedName>
  </definedNames>
  <calcPr fullCalcOnLoad="1" fullPrecision="0"/>
</workbook>
</file>

<file path=xl/sharedStrings.xml><?xml version="1.0" encoding="utf-8"?>
<sst xmlns="http://schemas.openxmlformats.org/spreadsheetml/2006/main" count="4537" uniqueCount="1221">
  <si>
    <t>№ п/п</t>
  </si>
  <si>
    <t>I</t>
  </si>
  <si>
    <t>IV</t>
  </si>
  <si>
    <t>1</t>
  </si>
  <si>
    <t>2</t>
  </si>
  <si>
    <t>ВСЕГО на 2020 год</t>
  </si>
  <si>
    <t>ВСЕГО на 2021 год</t>
  </si>
  <si>
    <t>ВСЕГО на 2022 год</t>
  </si>
  <si>
    <t>ВСЕГО на 2023 год</t>
  </si>
  <si>
    <t>3.1</t>
  </si>
  <si>
    <t>3.2</t>
  </si>
  <si>
    <t>3.3</t>
  </si>
  <si>
    <t>ВСЕГО на 2024 год</t>
  </si>
  <si>
    <t>Автоматизированние системы коммерческого учета электроэнергии (АСКУЭ)</t>
  </si>
  <si>
    <t>1.1.</t>
  </si>
  <si>
    <t>2.1</t>
  </si>
  <si>
    <t>2.1.1</t>
  </si>
  <si>
    <t>2.2</t>
  </si>
  <si>
    <t>2.2.1</t>
  </si>
  <si>
    <t>Разработка проектно-сметной документации</t>
  </si>
  <si>
    <t>1.1</t>
  </si>
  <si>
    <t>Проведение экспертизы проектов</t>
  </si>
  <si>
    <t>1.2</t>
  </si>
  <si>
    <t>3</t>
  </si>
  <si>
    <t>1.1.1</t>
  </si>
  <si>
    <t>1.1.2</t>
  </si>
  <si>
    <t>1.2.1</t>
  </si>
  <si>
    <t>1.2.2</t>
  </si>
  <si>
    <t>Приобретение расходомеров</t>
  </si>
  <si>
    <t xml:space="preserve">Приобретение расходомеров, лицензионной программы, сетевого оборудования </t>
  </si>
  <si>
    <t>3.1.1</t>
  </si>
  <si>
    <t>3.1.2</t>
  </si>
  <si>
    <t>Переносной ультразвуковой расходомер</t>
  </si>
  <si>
    <t>Стационарный ультразвуковой расходомер</t>
  </si>
  <si>
    <t>3.1.3</t>
  </si>
  <si>
    <t>Электромагнитный расходомер</t>
  </si>
  <si>
    <t>Приобретение лицензионной программы</t>
  </si>
  <si>
    <t>3.2.1</t>
  </si>
  <si>
    <t>Лицензионная программа ArcGIS (фиксированная лицензия)</t>
  </si>
  <si>
    <t>Приобретение сетевого оборудования</t>
  </si>
  <si>
    <t>3.3.1</t>
  </si>
  <si>
    <t>3.3.2</t>
  </si>
  <si>
    <t>3.3.3</t>
  </si>
  <si>
    <t>3.3.4</t>
  </si>
  <si>
    <t>3.3.5</t>
  </si>
  <si>
    <t>Коммутатор Juniper QFX5100-48S</t>
  </si>
  <si>
    <t>Коммутатор Juniper ЕX2300-48Р</t>
  </si>
  <si>
    <t>Коммутатор Juniper ЕX2300-24Т</t>
  </si>
  <si>
    <t>Коммутатор FortiGate FG-501E-BDL</t>
  </si>
  <si>
    <t>Коммутатор FortiGate FG-30Е</t>
  </si>
  <si>
    <t>1.1.3</t>
  </si>
  <si>
    <t>1.3</t>
  </si>
  <si>
    <t>1.3.1</t>
  </si>
  <si>
    <t>Приобретение расходомеров, лицензионной программы</t>
  </si>
  <si>
    <t>2.1.2</t>
  </si>
  <si>
    <t>Самосвал на базе КАМАЗ-43255 (7,5 тонн)</t>
  </si>
  <si>
    <t>Самосвал на базе КАМАЗ-65111</t>
  </si>
  <si>
    <t xml:space="preserve">Автокран КамАЗ-55111-1063-02 </t>
  </si>
  <si>
    <t>Водовоз КАМАЗ-65115</t>
  </si>
  <si>
    <t xml:space="preserve">КО-514, КамАЗ-43253 А3 </t>
  </si>
  <si>
    <t>Экскаватор цепной ЭЦУ-150 с зимним рабочим органом</t>
  </si>
  <si>
    <t>4</t>
  </si>
  <si>
    <t>5</t>
  </si>
  <si>
    <t>6</t>
  </si>
  <si>
    <t>7</t>
  </si>
  <si>
    <t>Автоматизация системы коммерческого учета электроэнергии (АСКУЭ)</t>
  </si>
  <si>
    <t>Приобретение специальной техники</t>
  </si>
  <si>
    <t>Водоисточники</t>
  </si>
  <si>
    <t>Реконструкция сооружений</t>
  </si>
  <si>
    <t>Реконструкция ТП-586</t>
  </si>
  <si>
    <t>2.1.3</t>
  </si>
  <si>
    <t>2.2.2</t>
  </si>
  <si>
    <t>2.2.3</t>
  </si>
  <si>
    <t>Реконструкция ТП-229</t>
  </si>
  <si>
    <t>Реконструкция ТП-230</t>
  </si>
  <si>
    <t>Реконструкция ТП-727</t>
  </si>
  <si>
    <t>1.4</t>
  </si>
  <si>
    <t>2.1.4</t>
  </si>
  <si>
    <t>2.2.4</t>
  </si>
  <si>
    <t>Реконструкция Ру-6 кВ ТП-764</t>
  </si>
  <si>
    <t>Реконструкция Ру-6 кВ, Ру-0,4 кВ РП-208</t>
  </si>
  <si>
    <t>Газификация объектов</t>
  </si>
  <si>
    <t>Газификация площадки "Фильтровальная станция Медеу"</t>
  </si>
  <si>
    <t>Бурение скважин</t>
  </si>
  <si>
    <t>Бурение скважин №№5797,5798 на территории водозаборного куста 31-32</t>
  </si>
  <si>
    <t>4.1</t>
  </si>
  <si>
    <t>4.1.1</t>
  </si>
  <si>
    <t>4.1.2</t>
  </si>
  <si>
    <t>4.1.3</t>
  </si>
  <si>
    <t>4.1.4</t>
  </si>
  <si>
    <t>4.2</t>
  </si>
  <si>
    <t>4.2.1</t>
  </si>
  <si>
    <t>4.2.2</t>
  </si>
  <si>
    <t>4.2.3</t>
  </si>
  <si>
    <t>4.2.4</t>
  </si>
  <si>
    <t>Задвижка  Д=100 10ру</t>
  </si>
  <si>
    <t>Задвижка  Д=150 10ру</t>
  </si>
  <si>
    <t>Задвижка  Д=200 10ру</t>
  </si>
  <si>
    <t>Задвижка  Д=250 10ру</t>
  </si>
  <si>
    <t>Задвижка  Д=300 25 ру</t>
  </si>
  <si>
    <t>Задвижка  Д=500 10 ру</t>
  </si>
  <si>
    <t>Задвижка  Д=600 10 ру</t>
  </si>
  <si>
    <t>Задвижка  Д=800 10 ру</t>
  </si>
  <si>
    <t>Затвор Д=800мм Ру 10</t>
  </si>
  <si>
    <t>Затвор Д=1200мм Ру 10</t>
  </si>
  <si>
    <t>Задвижка с электроприводом со щитом управления d=400мм, 10 атм, стальная</t>
  </si>
  <si>
    <t>Задвижка с электроприводом со щитом управления d=500мм, 10 атм, стальная</t>
  </si>
  <si>
    <t>Затворы Д=1000мм с электроприводом, 2,5 атм  и пультом управления</t>
  </si>
  <si>
    <t>Затворы Д=1200мм с электроприводом, 10 атм  и пультом управления</t>
  </si>
  <si>
    <t>Обратный клапан фланцевый Д=80 10ру</t>
  </si>
  <si>
    <t>Обратный клапан фланцевый Д=100 10ру</t>
  </si>
  <si>
    <t>Обратный клапан фланцевый Д=150 10ру</t>
  </si>
  <si>
    <t>Обратный клапан фланцевый Д=200 10ру</t>
  </si>
  <si>
    <t>Обратный клапан фланцевый Д=250 10ру</t>
  </si>
  <si>
    <t>Обратный клапан фланцевый Д=300 25ру</t>
  </si>
  <si>
    <t>Обратный клапан фланцевый Д=600 10ру</t>
  </si>
  <si>
    <t>Комплектная трансформаторная подстанция наружной установки КТПн 630/10/0,4</t>
  </si>
  <si>
    <t>Насос ГНОМ 40м3</t>
  </si>
  <si>
    <t>Насос ГНОМ 25м3</t>
  </si>
  <si>
    <t>Насос ГНОМ 12м3</t>
  </si>
  <si>
    <t>Силовой трансформатор ТМ250кВа 6/0,4кВ</t>
  </si>
  <si>
    <t>Силовой трансформатор ТМ320кВа 6/0,4кВ</t>
  </si>
  <si>
    <t>4.3</t>
  </si>
  <si>
    <t>5.1</t>
  </si>
  <si>
    <t>І</t>
  </si>
  <si>
    <t>ІІІ</t>
  </si>
  <si>
    <t>III</t>
  </si>
  <si>
    <t xml:space="preserve">Приобретение насосных агрегатов </t>
  </si>
  <si>
    <t>Приобретение насосных агрегатов</t>
  </si>
  <si>
    <t>1.5</t>
  </si>
  <si>
    <t>1.6</t>
  </si>
  <si>
    <t>1.7</t>
  </si>
  <si>
    <t>1.8</t>
  </si>
  <si>
    <t>1.9</t>
  </si>
  <si>
    <t>1.10</t>
  </si>
  <si>
    <t>1.11</t>
  </si>
  <si>
    <t>1.12</t>
  </si>
  <si>
    <t>1.13</t>
  </si>
  <si>
    <t>1.14</t>
  </si>
  <si>
    <t>1.15</t>
  </si>
  <si>
    <t>1.16</t>
  </si>
  <si>
    <t>Приобретение запорно-регулирующей арматуры</t>
  </si>
  <si>
    <t>Приобретение трансформаторной подстанции, силовых трансформаторов</t>
  </si>
  <si>
    <t>Приобретение прочего оборудования</t>
  </si>
  <si>
    <t>ІІ</t>
  </si>
  <si>
    <t>Водопроводные сети</t>
  </si>
  <si>
    <t>Технический и авторский надзор над реконструкцией сооружений</t>
  </si>
  <si>
    <t>Технический надзор над реконструкцией сооружений</t>
  </si>
  <si>
    <t>Авторский надзор над реконструкцией сооружений</t>
  </si>
  <si>
    <t>Технический и авторский надзор над автоматизацией системы коммерческого учета электроэнергии (АСКУЭ)</t>
  </si>
  <si>
    <t>Технический надзор над автоматизацией системы коммерческого учета электроэнергии (АСКУЭ)</t>
  </si>
  <si>
    <t>Авторский надзор над автоматизацией системы коммерческого учета электроэнергии (АСКУЭ)</t>
  </si>
  <si>
    <t>Технический и авторский надзор над реконструкцией сооружений, газификацией объектов, бурения скважин</t>
  </si>
  <si>
    <t>Технический надзор над реконструкцией сооружений, газификацией объектов, бурения скважин</t>
  </si>
  <si>
    <t>Авторский надзор над реконструкцией сооружений, газификацией объектов, бурения скважин</t>
  </si>
  <si>
    <t>Реконструкция водопроводных сетей</t>
  </si>
  <si>
    <t>1.17</t>
  </si>
  <si>
    <t>1.18</t>
  </si>
  <si>
    <t>Технический и авторский надзор над реконструкцией водопроводных сетей</t>
  </si>
  <si>
    <t>Технический надзор над реконструкцией водопроводных сетей</t>
  </si>
  <si>
    <t>2.1.5</t>
  </si>
  <si>
    <t>2.1.6</t>
  </si>
  <si>
    <t>2.1.7</t>
  </si>
  <si>
    <t>2.1.8</t>
  </si>
  <si>
    <t>2.1.9</t>
  </si>
  <si>
    <t>2.1.10</t>
  </si>
  <si>
    <t>2.1.11</t>
  </si>
  <si>
    <t>2.1.12</t>
  </si>
  <si>
    <t>2.1.13</t>
  </si>
  <si>
    <t>2.1.14</t>
  </si>
  <si>
    <t>2.1.15</t>
  </si>
  <si>
    <t>2.1.16</t>
  </si>
  <si>
    <t>2.1.17</t>
  </si>
  <si>
    <t>2.1.18</t>
  </si>
  <si>
    <t>Авторский надзор над реконструкцией водопроводных сетей</t>
  </si>
  <si>
    <t>2.2.5</t>
  </si>
  <si>
    <t>2.2.6</t>
  </si>
  <si>
    <t>2.2.7</t>
  </si>
  <si>
    <t>2.2.8</t>
  </si>
  <si>
    <t>2.2.9</t>
  </si>
  <si>
    <t>2.2.10</t>
  </si>
  <si>
    <t>2.2.11</t>
  </si>
  <si>
    <t>2.2.12</t>
  </si>
  <si>
    <t>2.2.13</t>
  </si>
  <si>
    <t>2.2.14</t>
  </si>
  <si>
    <t>2.2.15</t>
  </si>
  <si>
    <t>2.2.16</t>
  </si>
  <si>
    <t>2.2.17</t>
  </si>
  <si>
    <t>2.2.18</t>
  </si>
  <si>
    <t>Ремонт и реконструкция насосных станций</t>
  </si>
  <si>
    <t>7.2</t>
  </si>
  <si>
    <t>3.4</t>
  </si>
  <si>
    <t>3.5</t>
  </si>
  <si>
    <t>3.6</t>
  </si>
  <si>
    <t>3.7</t>
  </si>
  <si>
    <t>3.8</t>
  </si>
  <si>
    <t>Строительство кабельных линий</t>
  </si>
  <si>
    <t>Линии электроснабжения повысительной насосной станции №32 по адресу: г.Алматы, ул.Байсеитовой, 50</t>
  </si>
  <si>
    <t>Линии электроснабжения повысительной насосной станции №76 по адресу: г.Алматы, ул.Победы, 9 (мкр. Первомайский)</t>
  </si>
  <si>
    <t>Линии электроснабжения повысительной насосной станции №86 по адресу: г.Алматы, ул.Розыбакиева - ул.Байкадамова</t>
  </si>
  <si>
    <t>Линии электроснабжения повысительной насосной станции №120 по адресу: г.Алматы, ул.М.Тореза, 152/5</t>
  </si>
  <si>
    <t>4.4</t>
  </si>
  <si>
    <t>Технический и авторский надзор над строительством кабельных линий</t>
  </si>
  <si>
    <t>Технический надзор над строительством кабельных линий</t>
  </si>
  <si>
    <t>5.1.1</t>
  </si>
  <si>
    <t>5.1.2</t>
  </si>
  <si>
    <t>5.1.3</t>
  </si>
  <si>
    <t>5.1.4</t>
  </si>
  <si>
    <t>5.2</t>
  </si>
  <si>
    <t>Авторский надзор над строительством кабельных линий</t>
  </si>
  <si>
    <t>5.2.1</t>
  </si>
  <si>
    <t>5.2.2</t>
  </si>
  <si>
    <t>5.2.3</t>
  </si>
  <si>
    <t>5.2.4</t>
  </si>
  <si>
    <t>6.1</t>
  </si>
  <si>
    <t>6.2</t>
  </si>
  <si>
    <t>6.3</t>
  </si>
  <si>
    <t>6.4</t>
  </si>
  <si>
    <t>6.5</t>
  </si>
  <si>
    <t>6.6</t>
  </si>
  <si>
    <t>6.7</t>
  </si>
  <si>
    <t>6.8</t>
  </si>
  <si>
    <t>6.9</t>
  </si>
  <si>
    <t>6.10</t>
  </si>
  <si>
    <t>6.11</t>
  </si>
  <si>
    <t>6.12</t>
  </si>
  <si>
    <t>6.13</t>
  </si>
  <si>
    <t>6.14</t>
  </si>
  <si>
    <t>6.15</t>
  </si>
  <si>
    <t>Приобретение насосных агрегатов, запорно-регулирующей арматуры, трансформаторной подстанции, силовых трансформаторов и прочего оборудования</t>
  </si>
  <si>
    <t>1.1.4</t>
  </si>
  <si>
    <t>1.1.5</t>
  </si>
  <si>
    <t>1.1.6</t>
  </si>
  <si>
    <t>1.1.7</t>
  </si>
  <si>
    <t>1.1.8</t>
  </si>
  <si>
    <t>1.1.9</t>
  </si>
  <si>
    <t>1.1.10</t>
  </si>
  <si>
    <t>1.1.11</t>
  </si>
  <si>
    <t>1.1.12</t>
  </si>
  <si>
    <t>1.2.3</t>
  </si>
  <si>
    <t>1.2.4</t>
  </si>
  <si>
    <t>1.2.5</t>
  </si>
  <si>
    <t>1.2.6</t>
  </si>
  <si>
    <t>1.2.7</t>
  </si>
  <si>
    <t>1.2.8</t>
  </si>
  <si>
    <t>1.2.9</t>
  </si>
  <si>
    <t>1.2.10</t>
  </si>
  <si>
    <t>1.2.11</t>
  </si>
  <si>
    <t>1.2.12</t>
  </si>
  <si>
    <t>1.2.13</t>
  </si>
  <si>
    <t>1.2.14</t>
  </si>
  <si>
    <t>1.2.15</t>
  </si>
  <si>
    <t>1.2.16</t>
  </si>
  <si>
    <t>1.2.17</t>
  </si>
  <si>
    <t>1.2.18</t>
  </si>
  <si>
    <t>1.2.19</t>
  </si>
  <si>
    <t>1.2.20</t>
  </si>
  <si>
    <t>1.3.2</t>
  </si>
  <si>
    <t>1.3.3</t>
  </si>
  <si>
    <t>1.4.1</t>
  </si>
  <si>
    <t>Приобретение насосных агрегатов, запорно-регулирующей арматуры, трансформаторной подстанции, силовых трансформаторов</t>
  </si>
  <si>
    <t>объект</t>
  </si>
  <si>
    <t>Приобретение основных средств</t>
  </si>
  <si>
    <t>7.1</t>
  </si>
  <si>
    <t>Задвижка d=50мм</t>
  </si>
  <si>
    <t>Задвижка d=80мм</t>
  </si>
  <si>
    <t>Задвижка d=100мм</t>
  </si>
  <si>
    <t>Задвижка d=125мм</t>
  </si>
  <si>
    <t>Задвижка d=150мм</t>
  </si>
  <si>
    <t>Задвижка d=200мм</t>
  </si>
  <si>
    <t>Задвижка d=250мм</t>
  </si>
  <si>
    <t>Задвижка d=300мм</t>
  </si>
  <si>
    <t>Задвижка d=400мм</t>
  </si>
  <si>
    <t>Задвижка d=500мм</t>
  </si>
  <si>
    <t>Задвижка d=600мм</t>
  </si>
  <si>
    <t>Затвор d=600мм</t>
  </si>
  <si>
    <t>Затвор d=800мм</t>
  </si>
  <si>
    <t>Затвор d=1000мм</t>
  </si>
  <si>
    <t>7.1.1</t>
  </si>
  <si>
    <t>7.1.2</t>
  </si>
  <si>
    <t>7.1.3</t>
  </si>
  <si>
    <t>7.1.4</t>
  </si>
  <si>
    <t>7.1.5</t>
  </si>
  <si>
    <t>7.1.6</t>
  </si>
  <si>
    <t>7.1.7</t>
  </si>
  <si>
    <t>7.1.8</t>
  </si>
  <si>
    <t>7.1.9</t>
  </si>
  <si>
    <t>7.1.10</t>
  </si>
  <si>
    <t>7.1.11</t>
  </si>
  <si>
    <t>7.1.12</t>
  </si>
  <si>
    <t>7.1.13</t>
  </si>
  <si>
    <t>7.1.14</t>
  </si>
  <si>
    <t>Приобретение регуляторов давления</t>
  </si>
  <si>
    <t>Регулятор давления d=200мм</t>
  </si>
  <si>
    <t>Регулятор давления d=300мм</t>
  </si>
  <si>
    <t>7.2.2</t>
  </si>
  <si>
    <t>7.2.3</t>
  </si>
  <si>
    <t xml:space="preserve">Дизельный электрогенератор </t>
  </si>
  <si>
    <t xml:space="preserve">Мотопомпа дизельная </t>
  </si>
  <si>
    <t>Универсальный сварочный аппарат-генератор, бензиновый, мощностью 5,5кВт</t>
  </si>
  <si>
    <t>Резчик швов CS-3213 (фреза)</t>
  </si>
  <si>
    <t>Технический надзор над реконструкией водопроводных сетей</t>
  </si>
  <si>
    <t>6.1.1</t>
  </si>
  <si>
    <t>6.1.2</t>
  </si>
  <si>
    <t>6.1.3</t>
  </si>
  <si>
    <t>6.1.4</t>
  </si>
  <si>
    <t>Приобретение насосов</t>
  </si>
  <si>
    <t>Насос КМ-65-50-125</t>
  </si>
  <si>
    <t>Насос КМ-65-50-160</t>
  </si>
  <si>
    <t>Насос КМ-80-65-160</t>
  </si>
  <si>
    <t>Насос КМ-80-50-200</t>
  </si>
  <si>
    <t>6.2.1</t>
  </si>
  <si>
    <t>5.2.5</t>
  </si>
  <si>
    <t>5.2.6</t>
  </si>
  <si>
    <t>5.2.7</t>
  </si>
  <si>
    <t>5.2.8</t>
  </si>
  <si>
    <t>5.2.9</t>
  </si>
  <si>
    <t>5.2.10</t>
  </si>
  <si>
    <t>5.2.11</t>
  </si>
  <si>
    <t>5.2.12</t>
  </si>
  <si>
    <t>5.2.13</t>
  </si>
  <si>
    <t>5.3</t>
  </si>
  <si>
    <t>5.3.1</t>
  </si>
  <si>
    <t>5.3.2</t>
  </si>
  <si>
    <t>5.3.3</t>
  </si>
  <si>
    <t>5.4</t>
  </si>
  <si>
    <t>Генератор, мощностью 5,5кВт</t>
  </si>
  <si>
    <t>Агрегат сварочный (дизельный)</t>
  </si>
  <si>
    <t>Телеинспекционная система для труб от Д=100мм до Д=1000 мм</t>
  </si>
  <si>
    <t>Течеискатель</t>
  </si>
  <si>
    <t>Ремонт помещений районно-эксплуатационного участка</t>
  </si>
  <si>
    <t>Ремонт помещений Жетысуского РЭУ</t>
  </si>
  <si>
    <t>5.1.5</t>
  </si>
  <si>
    <t>5.1.6</t>
  </si>
  <si>
    <t>5.1.7</t>
  </si>
  <si>
    <t>5.1.8</t>
  </si>
  <si>
    <t>5.1.9</t>
  </si>
  <si>
    <t>5.1.10</t>
  </si>
  <si>
    <t>5.1.11</t>
  </si>
  <si>
    <t>5.1.12</t>
  </si>
  <si>
    <t>5.1.13</t>
  </si>
  <si>
    <t>5.1.14</t>
  </si>
  <si>
    <t>5.1.15</t>
  </si>
  <si>
    <t>5.1.16</t>
  </si>
  <si>
    <t>5.1.17</t>
  </si>
  <si>
    <t>5.1.18</t>
  </si>
  <si>
    <t>5.1.19</t>
  </si>
  <si>
    <t>5.1.20</t>
  </si>
  <si>
    <t>5.2.14</t>
  </si>
  <si>
    <t>5.2.15</t>
  </si>
  <si>
    <t>5.2.16</t>
  </si>
  <si>
    <t>5.2.17</t>
  </si>
  <si>
    <t>5.2.18</t>
  </si>
  <si>
    <t>5.2.19</t>
  </si>
  <si>
    <t>5.2.20</t>
  </si>
  <si>
    <t>5.2.21</t>
  </si>
  <si>
    <t>5.2.22</t>
  </si>
  <si>
    <t>5.2.23</t>
  </si>
  <si>
    <t>5.2.24</t>
  </si>
  <si>
    <t>5.2.25</t>
  </si>
  <si>
    <t>5.2.26</t>
  </si>
  <si>
    <t>5.2.27</t>
  </si>
  <si>
    <t>5.2.28</t>
  </si>
  <si>
    <t>5.2.29</t>
  </si>
  <si>
    <t>6.2.2</t>
  </si>
  <si>
    <t>6.2.3</t>
  </si>
  <si>
    <t>6.2.4</t>
  </si>
  <si>
    <t>6.2.5</t>
  </si>
  <si>
    <t>6.2.6</t>
  </si>
  <si>
    <t>6.2.7</t>
  </si>
  <si>
    <t>6.2.8</t>
  </si>
  <si>
    <t>6.2.9</t>
  </si>
  <si>
    <t>6.2.10</t>
  </si>
  <si>
    <t>6.2.11</t>
  </si>
  <si>
    <t>6.2.12</t>
  </si>
  <si>
    <t>6.2.13</t>
  </si>
  <si>
    <t>6.3.1</t>
  </si>
  <si>
    <t>6.3.2</t>
  </si>
  <si>
    <t>6.3.3</t>
  </si>
  <si>
    <t>6.4.1</t>
  </si>
  <si>
    <t>6.4.2</t>
  </si>
  <si>
    <t>6.4.3</t>
  </si>
  <si>
    <t>6.4.4</t>
  </si>
  <si>
    <t>6.4.5</t>
  </si>
  <si>
    <t>Реконструкция водопроводной сети по ул. Азовская от ул. Шамиевой до ул. Казыбаева, угол ул.Булкушева в Жетысуском районе города Алматы  Д-20, 25, 32, 57, 76, 108, 219, 325 мм ст.</t>
  </si>
  <si>
    <t>Реконструкция водопроводных сетей. Водопроводные сети по ул.Сарбайской от ул.Бестужева до ул.Темиртауская и по ул.Гурилева от ул.Бестужева до р.Казачки в Медеуском районе города Алматы» Д-100, 150, 200 мм.</t>
  </si>
  <si>
    <t>Реконструкция водопроводных сетей. Водопроводные сети по ул. Луганского, переулку Луганского, ул.Байтасова, ул.Бегалина, пер.Дачный, пер.Кошкунова, ул.Кошкунова, ул.Кастеева, ул.Бекхожина, ул.Доватора, ул.Ватутина, пер.Снайперский, ул.Аманжолова, ул.Зверева, ул.Шевцовой, ул.Кабанбай батыра, ул.Водная, ул.Жуковского, ул.Гвардейская в Медеуском районе города Алматы» Д-50, 100, 150, 200, 250, 300мм.</t>
  </si>
  <si>
    <t>Реконструкция водопроводных сетей. Водопроводная сеть по ул. Луганского, ул.Елебекова, ул.Горная, ул.Батурина, ул.Бегалина, пер.Горный, ул.Кокинаки, ул.Горновосточная в Медеуском районе города Алматы» Д-50, 100, 150, 200, 250мм.</t>
  </si>
  <si>
    <t xml:space="preserve">Реконструкция водопроводных сетей. Водопроводная сеть по ул.Ахметова от ВК-71 на север до дома № 33 (ВК-72), внутриплощадочные сети жилых домов по ул.Ахметова №22, 26, 28, 30, 33, 34, 35, 36, 40, 42; от дома №40 по ул.Ахметова по ул.Байрона на север до тупика в Турксибском районе г.Алматы. Д-80, 100, 150, 200, 250мм. </t>
  </si>
  <si>
    <t>Реконструкция водопроводных сетей. Водопроводная сеть по ул.Огарева от ул.Майлина (ВК-62) до водопроводного колодца ВК-31, по ул.2-я Огарева от ВК-29 до ул.Ахметова ВК-71, внутриплощадочные сети жилых домов по ул.Огарева № 2/1, 2б, 2в, 2г, 2д, 4а, 4б в Турксибском районе г.Алматы. (Д-25, 63, 110, 160, 219, 225, 273 мм.)</t>
  </si>
  <si>
    <t>Ремонт и перенос забора Жетысуского РЭУ</t>
  </si>
  <si>
    <t>5.5</t>
  </si>
  <si>
    <t>5.6</t>
  </si>
  <si>
    <t>5.7</t>
  </si>
  <si>
    <t>5.8</t>
  </si>
  <si>
    <t>5.9</t>
  </si>
  <si>
    <t>5.10</t>
  </si>
  <si>
    <t>5.11</t>
  </si>
  <si>
    <t>5.12</t>
  </si>
  <si>
    <t>5.13</t>
  </si>
  <si>
    <t>5.14</t>
  </si>
  <si>
    <t>5.15</t>
  </si>
  <si>
    <t>5.16</t>
  </si>
  <si>
    <t>5.17</t>
  </si>
  <si>
    <t>5.18</t>
  </si>
  <si>
    <t>5.19</t>
  </si>
  <si>
    <t>5.20</t>
  </si>
  <si>
    <t>5.21</t>
  </si>
  <si>
    <t>5.22</t>
  </si>
  <si>
    <t>5.23</t>
  </si>
  <si>
    <t>Дренажный насос "Гном"</t>
  </si>
  <si>
    <t>Дизельный электрогенератор</t>
  </si>
  <si>
    <t>Реконструкция водопроводных сетей. Водопроводная сеть по ул.Шухова от ул.Пензенской до ул.Оренбургской в Медеуском районе города Алматы (d-273мм -189м ; d-219мм -189м; d-159мм -503,7м; d-114мм -18м, Ст.; d-110мм -378,9м,ПЭ).</t>
  </si>
  <si>
    <t>Реконструкция водопроводных сетей. Водопроводная сеть по ул. Маркова от пр. Аль-Фараби до ул. Габдуллина в Бостандыкском районе города Алматы (d-150мм).</t>
  </si>
  <si>
    <t>Реконструкция водопроводных сетей. Водопроводная сеть по ул.Тургут Озала № 53, 55, 59, 61, 63, 65 выше ул.Дуйсенова, по ул. Тургут Озала № 82, 84, 82а, 84а, 67, 67а; по ул.Гайдара № 75 в Алмалинском районе города Алматы  (d-50, 63, 100, 150мм).</t>
  </si>
  <si>
    <t>Реконструкция водопроводных сетей. Водопроводная сеть по ул.Бакинская от ул.Гете на юг по ул.Куйбышева до ул.Свердлова в Турксибском районе г.Алматы.</t>
  </si>
  <si>
    <t>Реконструкция водопроводных сетей. Водопроводная сеть в микрорайоне "Айнабулак-1,  в Жетысуском районе города Алматы (d -100, 150, 200, 250мм).</t>
  </si>
  <si>
    <t>Реконструкция водопроводных сетей. Водопроводная сеть по по ул.Навои от пр.Аль-Фараби до ул.Биржана, переход ул.Навои и на север водопровод жилых домов по ул.Навои №310, 310а, 312, 312а, 314, 314а, 316, 320 в Бостандыкском районе города Алматы (d-50, 80, 100, 150, 200мм).</t>
  </si>
  <si>
    <t>Реконструкция водопроводных сетей. Водопроводная сеть по ул.Собинова от ул.Захарова на запад до ул.Гризодубова до тупика в Турксибском районе г.Алматы.</t>
  </si>
  <si>
    <t>Реконструкция водопроводных сетей. Водопроводная сеть по ул.Спасская от ВК-86 на север до ВК-15, ввод в дома № 63, 63а, 63б, 65, 65а, ул К.Цеткина № 74, 76 в Турксибском районе города Алматы (d-150мм).</t>
  </si>
  <si>
    <t>Реконструкция водопроводных сетей. Водопроводная сеть по ул.Обская, по ул. Сосновая, по ул. Февральская от ул. Ратушного по ул. Серикова на запад  в Жетысуском районе города Алматы (d-100, 150, 200, 250мм).</t>
  </si>
  <si>
    <t>Реконструкция водопроводных сетей. Водопроводная сеть по ул.Чайковского от куста №16 до ул.Гоголя в Алмалинском районе города Алматы  (d-325мм -234м ; Ст.; d-110мм -135,6м, d-63мм -128,4м,ПЭ).</t>
  </si>
  <si>
    <t>Реконструкция водопроводных сетей. Водопроводная сеть по ул.Воровского от ул.Тельмана до ул.Урицкого и по ул.Тельмана от ул.Бейсебаева до ул.Воровского в Турксибском районе г.Алматы.</t>
  </si>
  <si>
    <t>Реконструкция водопроводных сетей. Водопроводная сеть по ул.Таштитова от ул.Енисейская до ул.Б.Хмельницкого в Турксибском районе г.Алматы.</t>
  </si>
  <si>
    <t>Реконструкция водопроводных сетей. Водопроводная сеть по ул.Шухова от ул.Пензенской до ул.Оренбургской в Медеуском районе города Алматы                         (d-273мм -189м ; d-219мм -189м; d-159мм -503,7м; d-114мм -18м, Ст.; d-110мм -378,9м,ПЭ).</t>
  </si>
  <si>
    <t>Реконструкция водопроводных сетей. Водопроводная сеть по ул.Таштитова от ул.Енисейская до ул.Б.Хмельницкого в Турксибском районе г.Алматы                                          (d-219мм -649,7м Ст.; d-110мм -11м; d-63мм -253,1м; d-25мм -471м, ПЭ).</t>
  </si>
  <si>
    <t>4.5</t>
  </si>
  <si>
    <t>4.6</t>
  </si>
  <si>
    <t>4.7</t>
  </si>
  <si>
    <t>4.8</t>
  </si>
  <si>
    <t>4.9</t>
  </si>
  <si>
    <t>4.10</t>
  </si>
  <si>
    <t>4.11</t>
  </si>
  <si>
    <t>4.12</t>
  </si>
  <si>
    <t>4.13</t>
  </si>
  <si>
    <t>4.14</t>
  </si>
  <si>
    <t>4.15</t>
  </si>
  <si>
    <t>4.16</t>
  </si>
  <si>
    <t>4.17</t>
  </si>
  <si>
    <t>4.18</t>
  </si>
  <si>
    <t>4.19</t>
  </si>
  <si>
    <t>4.20</t>
  </si>
  <si>
    <t>4.21</t>
  </si>
  <si>
    <t>4.22</t>
  </si>
  <si>
    <t>4.23</t>
  </si>
  <si>
    <t>4.24</t>
  </si>
  <si>
    <t>4.25</t>
  </si>
  <si>
    <t>4.26</t>
  </si>
  <si>
    <t>1.19</t>
  </si>
  <si>
    <t>1.20</t>
  </si>
  <si>
    <t>1.21</t>
  </si>
  <si>
    <t>1.22</t>
  </si>
  <si>
    <t>1.23</t>
  </si>
  <si>
    <t>2.1.19</t>
  </si>
  <si>
    <t>2.1.20</t>
  </si>
  <si>
    <t>2.1.21</t>
  </si>
  <si>
    <t>2.1.22</t>
  </si>
  <si>
    <t>2.1.23</t>
  </si>
  <si>
    <t>2.2.19</t>
  </si>
  <si>
    <t>2.2.20</t>
  </si>
  <si>
    <t>2.2.21</t>
  </si>
  <si>
    <t>2.2.22</t>
  </si>
  <si>
    <t>2.2.23</t>
  </si>
  <si>
    <t>Ремонт помещений районно-эксплуатационных участков</t>
  </si>
  <si>
    <t>Ремонт помещений Медеуского РЭУ</t>
  </si>
  <si>
    <t>Ремонт помещений Наурызбайского РЭУ</t>
  </si>
  <si>
    <t>Генератор бензиновый, мощностью 5,5кВт</t>
  </si>
  <si>
    <t>Гидравлический аппарат стыковой  сварки  труб и фитингов из ПЭ,ПП, PVDF Д=63 до Д=160</t>
  </si>
  <si>
    <t>5.3.4</t>
  </si>
  <si>
    <t>5.3.5</t>
  </si>
  <si>
    <t>5.3.6</t>
  </si>
  <si>
    <t xml:space="preserve">Мотопомпа бензиновая </t>
  </si>
  <si>
    <t>Мотопомпа бензиновая</t>
  </si>
  <si>
    <t>Автоматизация систем управления производственным процессом</t>
  </si>
  <si>
    <t>Фургон (изотеримический) HYNDAI HD 78</t>
  </si>
  <si>
    <t>Экскаватор-погрузчик ТЕРЕКС 825 с выдвижной стрелой</t>
  </si>
  <si>
    <t>Фургон HYNDAI HD 78</t>
  </si>
  <si>
    <t>Фургон ГАЗ–33081 "Садко"</t>
  </si>
  <si>
    <t>Фургон Газ-330232-244</t>
  </si>
  <si>
    <t>6.3.4</t>
  </si>
  <si>
    <t>7.4.5</t>
  </si>
  <si>
    <t>Наименование мероприятий инвестиционной программы (проекта)</t>
  </si>
  <si>
    <t>Ед. изм.</t>
  </si>
  <si>
    <t>Кол-во</t>
  </si>
  <si>
    <t>Цена за ед. тыс.тенге (без НДС)</t>
  </si>
  <si>
    <t>Сумма инвестиций, тыс.тенге (без НДС)</t>
  </si>
  <si>
    <t>Источник финансирования, тыс.тенге</t>
  </si>
  <si>
    <t>2020 год</t>
  </si>
  <si>
    <t>2021 год</t>
  </si>
  <si>
    <t>2022 год</t>
  </si>
  <si>
    <t>2023 год</t>
  </si>
  <si>
    <t>2024 год</t>
  </si>
  <si>
    <t>собственные</t>
  </si>
  <si>
    <t>заемные</t>
  </si>
  <si>
    <t>Бюджетные средства</t>
  </si>
  <si>
    <t>Нерегулируемая деятельность</t>
  </si>
  <si>
    <t>услуга</t>
  </si>
  <si>
    <t>п.м.</t>
  </si>
  <si>
    <t>проект</t>
  </si>
  <si>
    <t>ед.</t>
  </si>
  <si>
    <t xml:space="preserve">ед.  </t>
  </si>
  <si>
    <t>работа</t>
  </si>
  <si>
    <t>Экскаватор-погрузчик Терекс 825 с выдвижной стрелой</t>
  </si>
  <si>
    <t>Реконструкция водопроводных сетей. Водопроводная сеть в микрорайоне Алтай-1, дома № 4, 5, 7, 8, 9, 10, 11, 11,а, 11б, 12, 13, 14, 15, ул.Майлина дом №67, 69, 69/1, внутриплощадочные сети жилых домов от водопроводных колодцев ВК-46 и ВК-62 в Турксибском районе г.Алматы. (Д-63, 110, 160мм.)</t>
  </si>
  <si>
    <t>Реконструкция водопроводных сетей. Водопроводная сеть от ул.Огарева ВК-23 до ул.Майлина ВК-42, переход через улицу Майлина на север до ул. Рокотова ВК-46 в Турксибском районе города Алматы.  (Д-25мм - 9,6м; Д-63мм - 37,61м; Д-110мм - 158,06м Ст; Д-225мм - 548,64м ; ПЭ).</t>
  </si>
  <si>
    <t>Инвестиционная программа на 2021 год</t>
  </si>
  <si>
    <t>Инвестиционная программа на 2022 год</t>
  </si>
  <si>
    <t>Инвестиционная программа на 2023 год</t>
  </si>
  <si>
    <r>
      <t>Реконструкция резервуара объемов 5 000 м</t>
    </r>
    <r>
      <rPr>
        <sz val="12"/>
        <rFont val="Calibri"/>
        <family val="2"/>
      </rPr>
      <t>³</t>
    </r>
    <r>
      <rPr>
        <sz val="12"/>
        <rFont val="Times New Roman"/>
        <family val="1"/>
      </rPr>
      <t xml:space="preserve"> на площадке №14</t>
    </r>
  </si>
  <si>
    <r>
      <t>Реконструкция водопроводных сетей. Водопроводная сеть по</t>
    </r>
    <r>
      <rPr>
        <b/>
        <sz val="12"/>
        <rFont val="Times New Roman"/>
        <family val="1"/>
      </rPr>
      <t xml:space="preserve"> ул.Мухамеджанова (ул.Тургенская)</t>
    </r>
    <r>
      <rPr>
        <sz val="12"/>
        <rFont val="Times New Roman"/>
        <family val="1"/>
      </rPr>
      <t xml:space="preserve"> от ул.Нусупбекова до ул.Пушкина в Медеуском районе города Алматы. (Д-160мм, ПЭ).</t>
    </r>
  </si>
  <si>
    <r>
      <t xml:space="preserve">Реконструкция водопроводных сетей. Водопроводная сеть по </t>
    </r>
    <r>
      <rPr>
        <b/>
        <sz val="12"/>
        <rFont val="Times New Roman"/>
        <family val="1"/>
      </rPr>
      <t xml:space="preserve">ул.Менжинского </t>
    </r>
    <r>
      <rPr>
        <sz val="12"/>
        <rFont val="Times New Roman"/>
        <family val="1"/>
      </rPr>
      <t>от ул. Куйбышева до в Турксибском районе города Алматы (Д-25, 63 ПЭ; Д-159 мм, Ст).</t>
    </r>
  </si>
  <si>
    <r>
      <t xml:space="preserve">Реконструкция водопроводных сетей. Водопроводная сеть по </t>
    </r>
    <r>
      <rPr>
        <b/>
        <sz val="12"/>
        <rFont val="Times New Roman"/>
        <family val="1"/>
      </rPr>
      <t xml:space="preserve">ул.Куратова </t>
    </r>
    <r>
      <rPr>
        <sz val="12"/>
        <rFont val="Times New Roman"/>
        <family val="1"/>
      </rPr>
      <t>от ул.Жургенева до ул.Райымбека в Медеуском районе г.Алматы (Д-100мм, ПЭ).</t>
    </r>
  </si>
  <si>
    <r>
      <t xml:space="preserve">Реконструкция водопроводных сетей. Водопроводная сеть по </t>
    </r>
    <r>
      <rPr>
        <b/>
        <sz val="12"/>
        <rFont val="Times New Roman"/>
        <family val="1"/>
      </rPr>
      <t xml:space="preserve">ул.Мынбаева, 93, </t>
    </r>
    <r>
      <rPr>
        <sz val="12"/>
        <rFont val="Times New Roman"/>
        <family val="1"/>
      </rPr>
      <t>111,123 в Бостандыкском районе города Алматы</t>
    </r>
  </si>
  <si>
    <r>
      <t>Реконструкция водопроводных сетей. Водопроводная сеть по</t>
    </r>
    <r>
      <rPr>
        <b/>
        <sz val="12"/>
        <rFont val="Times New Roman"/>
        <family val="1"/>
      </rPr>
      <t xml:space="preserve"> ул.Розыбакиева, 285</t>
    </r>
    <r>
      <rPr>
        <sz val="12"/>
        <rFont val="Times New Roman"/>
        <family val="1"/>
      </rPr>
      <t xml:space="preserve"> в Бостандыкском районе города Алматы.  (Д-63мм - 180,2м; Д-110мм - 137,5м Ст; Д-160мм - 90,4м ; ПЭ).</t>
    </r>
  </si>
  <si>
    <r>
      <t xml:space="preserve">Реконструкция водопроводных сетей. Водопроводная сеть в </t>
    </r>
    <r>
      <rPr>
        <b/>
        <sz val="12"/>
        <rFont val="Times New Roman"/>
        <family val="1"/>
      </rPr>
      <t xml:space="preserve">микрорайоне Жетысу-1, </t>
    </r>
    <r>
      <rPr>
        <sz val="12"/>
        <rFont val="Times New Roman"/>
        <family val="1"/>
      </rPr>
      <t>от ВК  ПГ-133 до ВК ПГ-11 в Ауэзовском районе г.Алматы (Д-57мм - 122,8м; Д-76мм - 511,2м; Д-116мм - 501,5 м; Д-219мм - 665,8м; Ст).</t>
    </r>
  </si>
  <si>
    <r>
      <t xml:space="preserve">Реконструкция водопроводных сетей. Водопровод в </t>
    </r>
    <r>
      <rPr>
        <b/>
        <sz val="12"/>
        <rFont val="Times New Roman"/>
        <family val="1"/>
      </rPr>
      <t>мкр.Сайран</t>
    </r>
    <r>
      <rPr>
        <sz val="12"/>
        <rFont val="Times New Roman"/>
        <family val="1"/>
      </rPr>
      <t>, дома 1, 2, 2а, 2б, 2в, 2г в Ауэзовском районе города Алматы (Д-89мм - 255,6м; 114мм - 82,1м; 159мм - 411,1м; 325 мм - 234м; Ст).</t>
    </r>
  </si>
  <si>
    <r>
      <t xml:space="preserve">Реконструкция водопроводных сетей. Водопроводные сети по </t>
    </r>
    <r>
      <rPr>
        <b/>
        <sz val="12"/>
        <rFont val="Times New Roman"/>
        <family val="1"/>
      </rPr>
      <t>ул.Жарокова</t>
    </r>
    <r>
      <rPr>
        <sz val="12"/>
        <rFont val="Times New Roman"/>
        <family val="1"/>
      </rPr>
      <t xml:space="preserve"> 238б, 269, 269а, 271, 273, 273а, 275, 275а, 277, 279 в Бостандыкском районе города Алматы. (Д-63мм - 572,4м ПЭ; 114мм - 114м; 159мм - 894,6м; 219мм - 20,8м; Ст.)</t>
    </r>
  </si>
  <si>
    <r>
      <t>Реконструкция водопроводных сетей. Водопроводные сети по</t>
    </r>
    <r>
      <rPr>
        <b/>
        <sz val="12"/>
        <rFont val="Times New Roman"/>
        <family val="1"/>
      </rPr>
      <t xml:space="preserve"> ул.Черкасской Обороны </t>
    </r>
    <r>
      <rPr>
        <sz val="12"/>
        <rFont val="Times New Roman"/>
        <family val="1"/>
      </rPr>
      <t>от пр.Райымбека до ул.Жетысуйской далее до ул.Болтирик шешена (ул.Северная) в Жетысуском районе города Алматы (Д-159мм - 629,5м Ст; Д-25мм - 1040м  ПЭ)</t>
    </r>
  </si>
  <si>
    <r>
      <t>Реконструкция водопроводных сетей. Водопроводная сеть по</t>
    </r>
    <r>
      <rPr>
        <b/>
        <sz val="12"/>
        <rFont val="Times New Roman"/>
        <family val="1"/>
      </rPr>
      <t xml:space="preserve"> ул.Физули, </t>
    </r>
    <r>
      <rPr>
        <sz val="12"/>
        <rFont val="Times New Roman"/>
        <family val="1"/>
      </rPr>
      <t>угол ул.Майлина по ул.Монтажная, ул.Тукая, ул.Норильская до ул.Поддубного 71 в Турксибском районе города Алматы. (Д- 219, 630мм Ст)</t>
    </r>
  </si>
  <si>
    <r>
      <t xml:space="preserve">Реконструкция водопроводных сетей. Водопроводная сеть по </t>
    </r>
    <r>
      <rPr>
        <b/>
        <sz val="12"/>
        <rFont val="Times New Roman"/>
        <family val="1"/>
      </rPr>
      <t>ул. Кабанбай батыра, 91</t>
    </r>
    <r>
      <rPr>
        <sz val="12"/>
        <rFont val="Times New Roman"/>
        <family val="1"/>
      </rPr>
      <t>, по ул. Желтоксан, 125 в Алмалинском районе города Алматы. (Д-110мм.)</t>
    </r>
  </si>
  <si>
    <r>
      <t xml:space="preserve">Реконструкция водопроводных сетей. Водопроводные сети в </t>
    </r>
    <r>
      <rPr>
        <b/>
        <sz val="12"/>
        <rFont val="Times New Roman"/>
        <family val="1"/>
      </rPr>
      <t>мкр. Казахфильм,</t>
    </r>
    <r>
      <rPr>
        <sz val="12"/>
        <rFont val="Times New Roman"/>
        <family val="1"/>
      </rPr>
      <t xml:space="preserve"> дома 14, 29, 30, 31, 32, 33, 36, 38 в Бостандыкском районе г.Алматы. (Д-50, 80, 100, 150мм.)</t>
    </r>
  </si>
  <si>
    <r>
      <t>Реконструкция водопроводных сетей. Водопроводная сеть от</t>
    </r>
    <r>
      <rPr>
        <b/>
        <sz val="12"/>
        <rFont val="Times New Roman"/>
        <family val="1"/>
      </rPr>
      <t xml:space="preserve"> ул.Огарева ВК-23</t>
    </r>
    <r>
      <rPr>
        <sz val="12"/>
        <rFont val="Times New Roman"/>
        <family val="1"/>
      </rPr>
      <t xml:space="preserve"> до ул.Майлина ВК-42, переход через улицу Майлина на север до ул. Рокотова ВК-46 в Турксибском районе города Алматы.  (Д-25мм - 9,6м; Д-63мм - 37,61м; Д-110мм - 158,06м Ст; Д-225мм - 548,64м ; ПЭ).</t>
    </r>
  </si>
  <si>
    <r>
      <t xml:space="preserve">Ремонт и реконструкция насосной станции </t>
    </r>
    <r>
      <rPr>
        <b/>
        <sz val="12"/>
        <rFont val="Times New Roman"/>
        <family val="1"/>
      </rPr>
      <t>№37, Шевченко 102 -Сейфуллина</t>
    </r>
    <r>
      <rPr>
        <sz val="12"/>
        <rFont val="Times New Roman"/>
        <family val="1"/>
      </rPr>
      <t xml:space="preserve"> в Алмалинском районе города Алматы</t>
    </r>
  </si>
  <si>
    <r>
      <t xml:space="preserve">Ремонт, реконструкция и автоматизация работы насосной станции </t>
    </r>
    <r>
      <rPr>
        <b/>
        <sz val="12"/>
        <rFont val="Times New Roman"/>
        <family val="1"/>
      </rPr>
      <t>№41, Айтеке би 123-Досмухамедова</t>
    </r>
    <r>
      <rPr>
        <sz val="12"/>
        <rFont val="Times New Roman"/>
        <family val="1"/>
      </rPr>
      <t xml:space="preserve"> в Алмалинском районе города Алматы</t>
    </r>
  </si>
  <si>
    <r>
      <t xml:space="preserve">Ремонт, реконструкция и автоматизация работы насосной станции </t>
    </r>
    <r>
      <rPr>
        <b/>
        <sz val="12"/>
        <rFont val="Times New Roman"/>
        <family val="1"/>
      </rPr>
      <t>№43, Кабанбай батыра 109б</t>
    </r>
    <r>
      <rPr>
        <sz val="12"/>
        <rFont val="Times New Roman"/>
        <family val="1"/>
      </rPr>
      <t xml:space="preserve"> в Алмалинском районе города Алматы</t>
    </r>
  </si>
  <si>
    <r>
      <t xml:space="preserve">Ремонт, реконструкция и автоматизация работы насосной станции </t>
    </r>
    <r>
      <rPr>
        <b/>
        <sz val="12"/>
        <rFont val="Times New Roman"/>
        <family val="1"/>
      </rPr>
      <t>№48, Кожамкулова 130</t>
    </r>
    <r>
      <rPr>
        <sz val="12"/>
        <rFont val="Times New Roman"/>
        <family val="1"/>
      </rPr>
      <t xml:space="preserve"> в Алмалинском районе города Алматы</t>
    </r>
  </si>
  <si>
    <r>
      <t xml:space="preserve">Ремонт, реконструкция и автоматизация работы насосной станции </t>
    </r>
    <r>
      <rPr>
        <b/>
        <sz val="12"/>
        <rFont val="Times New Roman"/>
        <family val="1"/>
      </rPr>
      <t>№79, Жамбула 229 б</t>
    </r>
    <r>
      <rPr>
        <sz val="12"/>
        <rFont val="Times New Roman"/>
        <family val="1"/>
      </rPr>
      <t xml:space="preserve"> в Алмалинском районе города Алматы</t>
    </r>
  </si>
  <si>
    <r>
      <t xml:space="preserve">Ремонт, реконструкция и автоматизация работы насосной станции </t>
    </r>
    <r>
      <rPr>
        <b/>
        <sz val="12"/>
        <rFont val="Times New Roman"/>
        <family val="1"/>
      </rPr>
      <t>№124, Сейфуллина 536 в- Курмангазы</t>
    </r>
    <r>
      <rPr>
        <sz val="12"/>
        <rFont val="Times New Roman"/>
        <family val="1"/>
      </rPr>
      <t xml:space="preserve"> в Алмалинском районе города Алматы</t>
    </r>
  </si>
  <si>
    <r>
      <t xml:space="preserve">Ремонт, реконструкция и автоматизация работы насосной станции </t>
    </r>
    <r>
      <rPr>
        <b/>
        <sz val="12"/>
        <rFont val="Times New Roman"/>
        <family val="1"/>
      </rPr>
      <t>№130, Шагабутдинова 123 б</t>
    </r>
    <r>
      <rPr>
        <sz val="12"/>
        <rFont val="Times New Roman"/>
        <family val="1"/>
      </rPr>
      <t xml:space="preserve"> в Алмалинском районе города Алматы</t>
    </r>
  </si>
  <si>
    <r>
      <t xml:space="preserve">Реконструкция водопроводных сетей. Водопроводная сеть по </t>
    </r>
    <r>
      <rPr>
        <b/>
        <sz val="12"/>
        <rFont val="Times New Roman"/>
        <family val="1"/>
      </rPr>
      <t>ул.Шухова</t>
    </r>
    <r>
      <rPr>
        <sz val="12"/>
        <rFont val="Times New Roman"/>
        <family val="1"/>
      </rPr>
      <t xml:space="preserve"> от ул.Пензенской до ул.Оренбургской в Медеуском районе города Алматы (d-100, 150, 200, 300мм).</t>
    </r>
  </si>
  <si>
    <r>
      <t>Реконструкция водопроводных сетей. Водопроводная сеть по</t>
    </r>
    <r>
      <rPr>
        <b/>
        <sz val="12"/>
        <rFont val="Times New Roman"/>
        <family val="1"/>
      </rPr>
      <t xml:space="preserve"> ул.Тюлькубасская,</t>
    </r>
    <r>
      <rPr>
        <sz val="12"/>
        <rFont val="Times New Roman"/>
        <family val="1"/>
      </rPr>
      <t xml:space="preserve"> по ул.Железняка от ул. Жангельдина до ул.Сумская в Жетысуском районе города Алматы (d-150,200мм).</t>
    </r>
  </si>
  <si>
    <r>
      <t>Реконструкция водопроводных сетей. Водопроводная сеть по</t>
    </r>
    <r>
      <rPr>
        <b/>
        <sz val="12"/>
        <rFont val="Times New Roman"/>
        <family val="1"/>
      </rPr>
      <t xml:space="preserve"> ул. Маркова </t>
    </r>
    <r>
      <rPr>
        <sz val="12"/>
        <rFont val="Times New Roman"/>
        <family val="1"/>
      </rPr>
      <t>от пр. Аль-Фараби до ул. Габдуллина в Бостандыкском районе города Алматы (d-150мм).</t>
    </r>
  </si>
  <si>
    <r>
      <t xml:space="preserve">Реконструкция водопроводных сетей. Водопроводная сеть по </t>
    </r>
    <r>
      <rPr>
        <b/>
        <sz val="12"/>
        <rFont val="Times New Roman"/>
        <family val="1"/>
      </rPr>
      <t>ул.Тургут Озала</t>
    </r>
    <r>
      <rPr>
        <sz val="12"/>
        <rFont val="Times New Roman"/>
        <family val="1"/>
      </rPr>
      <t xml:space="preserve"> № 53, 55, 59, 61, 63, 65 выше ул.Дуйсенова, по ул. Тургут Озала № 82, 84, 82а, 84а, 67, 67а; по ул.Гайдара № 75 в Алмалинском районе города Алматы  (d-50, 63, 100, 150мм).</t>
    </r>
  </si>
  <si>
    <r>
      <t>Реконструкция водопроводных сетей. Водопроводная сеть по</t>
    </r>
    <r>
      <rPr>
        <b/>
        <sz val="12"/>
        <rFont val="Times New Roman"/>
        <family val="1"/>
      </rPr>
      <t xml:space="preserve"> ул.Бакинская</t>
    </r>
    <r>
      <rPr>
        <sz val="12"/>
        <rFont val="Times New Roman"/>
        <family val="1"/>
      </rPr>
      <t xml:space="preserve"> от ул.Гете на юг по ул.Куйбышева до ул.Свердлова в Турксибском районе г.Алматы.</t>
    </r>
  </si>
  <si>
    <r>
      <t xml:space="preserve">Реконструкция водопроводных сетей. Водопроводная сеть в </t>
    </r>
    <r>
      <rPr>
        <b/>
        <sz val="12"/>
        <rFont val="Times New Roman"/>
        <family val="1"/>
      </rPr>
      <t xml:space="preserve">микрорайоне "Айнабулак-1,  </t>
    </r>
    <r>
      <rPr>
        <sz val="12"/>
        <rFont val="Times New Roman"/>
        <family val="1"/>
      </rPr>
      <t>в Жетысуском районе города Алматы (d -100, 150, 200, 250мм).</t>
    </r>
  </si>
  <si>
    <r>
      <t>Реконструкция водопроводных сетей. Водопроводная сеть по</t>
    </r>
    <r>
      <rPr>
        <b/>
        <sz val="12"/>
        <rFont val="Times New Roman"/>
        <family val="1"/>
      </rPr>
      <t xml:space="preserve"> ул.Собинова </t>
    </r>
    <r>
      <rPr>
        <sz val="12"/>
        <rFont val="Times New Roman"/>
        <family val="1"/>
      </rPr>
      <t>от ул.Захарова на запад до ул.Гризодубова до тупика в Турксибском районе г.Алматы.</t>
    </r>
  </si>
  <si>
    <r>
      <t>Реконструкция водопроводных сетей. Водопроводная сеть по</t>
    </r>
    <r>
      <rPr>
        <b/>
        <sz val="12"/>
        <rFont val="Times New Roman"/>
        <family val="1"/>
      </rPr>
      <t xml:space="preserve"> ул.Спасская</t>
    </r>
    <r>
      <rPr>
        <sz val="12"/>
        <rFont val="Times New Roman"/>
        <family val="1"/>
      </rPr>
      <t xml:space="preserve"> от ВК-86 на север до ВК-15, ввод в дома № 63, 63а, 63б, 65, 65а, ул К.Цеткина № 74, 76 в Турксибском районе города Алматы (d-150мм).</t>
    </r>
  </si>
  <si>
    <r>
      <t>Реконструкция водопроводных сетей. Водопроводная сеть по</t>
    </r>
    <r>
      <rPr>
        <b/>
        <sz val="12"/>
        <rFont val="Times New Roman"/>
        <family val="1"/>
      </rPr>
      <t xml:space="preserve"> ул.Герцена</t>
    </r>
    <r>
      <rPr>
        <sz val="12"/>
        <rFont val="Times New Roman"/>
        <family val="1"/>
      </rPr>
      <t xml:space="preserve"> от от ул.Рыскулова до ул.Тюлькубасская угол ул.Вильямса в Жетысуском районе города Алматы (d-630мм -793,8м; d-219мм -19,9м; d-114мм -8,5м; Ст.; d-25мм -810м; ПЭ).</t>
    </r>
  </si>
  <si>
    <r>
      <t>Реконструкция водопроводных сетей. Водопроводная сеть по</t>
    </r>
    <r>
      <rPr>
        <b/>
        <sz val="12"/>
        <rFont val="Times New Roman"/>
        <family val="1"/>
      </rPr>
      <t xml:space="preserve"> ул.Обская, </t>
    </r>
    <r>
      <rPr>
        <sz val="12"/>
        <rFont val="Times New Roman"/>
        <family val="1"/>
      </rPr>
      <t>по ул. Сосновая, по ул. Февральская от ул. Ратушного по ул. Серикова на запад  в Жетысуском районе города Алматы (d-100, 150, 200, 250мм).</t>
    </r>
  </si>
  <si>
    <r>
      <t xml:space="preserve">Реконструкция водопроводных сетей. Водопроводная сеть по </t>
    </r>
    <r>
      <rPr>
        <b/>
        <sz val="12"/>
        <rFont val="Times New Roman"/>
        <family val="1"/>
      </rPr>
      <t xml:space="preserve">ул.Чайковского </t>
    </r>
    <r>
      <rPr>
        <sz val="12"/>
        <rFont val="Times New Roman"/>
        <family val="1"/>
      </rPr>
      <t>от куста №16 до ул.Гоголя в Алмалинском районе города Алматы  (d-400мм).</t>
    </r>
  </si>
  <si>
    <r>
      <t xml:space="preserve">Реконструкция водопроводных сетей. Водопроводная сеть по </t>
    </r>
    <r>
      <rPr>
        <b/>
        <sz val="12"/>
        <rFont val="Times New Roman"/>
        <family val="1"/>
      </rPr>
      <t xml:space="preserve">ул.Тимирязева </t>
    </r>
    <r>
      <rPr>
        <sz val="12"/>
        <rFont val="Times New Roman"/>
        <family val="1"/>
      </rPr>
      <t>от ул. Байзакова до ул. Манаса и  от ул. Тимирязева до ул. Габдуллина в Бостандыкском районе г.Алматы(Ду - 50,80,100,200мм)</t>
    </r>
  </si>
  <si>
    <r>
      <t xml:space="preserve">Реконструкция водопроводных сетей. Водопроводная сеть по </t>
    </r>
    <r>
      <rPr>
        <b/>
        <sz val="12"/>
        <rFont val="Times New Roman"/>
        <family val="1"/>
      </rPr>
      <t>ул.Воровского</t>
    </r>
    <r>
      <rPr>
        <sz val="12"/>
        <rFont val="Times New Roman"/>
        <family val="1"/>
      </rPr>
      <t xml:space="preserve"> от ул.Тельмана до ул.Урицкого и по ул.Тельмана от ул.Бейсебаева до ул.Воровского в Турксибском районе г.Алматы.</t>
    </r>
  </si>
  <si>
    <r>
      <t xml:space="preserve">Реконструкция водопроводных сетей. Водопроводная сеть по </t>
    </r>
    <r>
      <rPr>
        <b/>
        <sz val="12"/>
        <rFont val="Times New Roman"/>
        <family val="1"/>
      </rPr>
      <t xml:space="preserve">ул.Таштитова </t>
    </r>
    <r>
      <rPr>
        <sz val="12"/>
        <rFont val="Times New Roman"/>
        <family val="1"/>
      </rPr>
      <t>от ул.Енисейская до ул.Б.Хмельницкого в Турксибском районе г.Алматы.</t>
    </r>
  </si>
  <si>
    <r>
      <t xml:space="preserve">Насосный агрегат двухстороннего входа, </t>
    </r>
    <r>
      <rPr>
        <b/>
        <sz val="12"/>
        <rFont val="Times New Roman"/>
        <family val="1"/>
      </rPr>
      <t>Q= 200м3/ч, Н=90м</t>
    </r>
    <r>
      <rPr>
        <sz val="12"/>
        <rFont val="Times New Roman"/>
        <family val="1"/>
      </rPr>
      <t>,с электродвигателем,  U=400В. В комплекте со шкафом управления на базе ЧРП</t>
    </r>
  </si>
  <si>
    <r>
      <t>Насосный агрегат  двухстороннего входа,</t>
    </r>
    <r>
      <rPr>
        <b/>
        <sz val="12"/>
        <rFont val="Times New Roman"/>
        <family val="1"/>
      </rPr>
      <t xml:space="preserve"> Q= 320м3/ч, Н=50м</t>
    </r>
    <r>
      <rPr>
        <sz val="12"/>
        <rFont val="Times New Roman"/>
        <family val="1"/>
      </rPr>
      <t>,с электродвигателем ,  U=400В.со шкафом управления на базе  УПП</t>
    </r>
  </si>
  <si>
    <r>
      <t xml:space="preserve">Реконструкция водопроводных сетей. Водопроводная сеть по </t>
    </r>
    <r>
      <rPr>
        <b/>
        <sz val="12"/>
        <rFont val="Times New Roman"/>
        <family val="1"/>
      </rPr>
      <t xml:space="preserve">ул.Шашкина </t>
    </r>
    <r>
      <rPr>
        <sz val="12"/>
        <rFont val="Times New Roman"/>
        <family val="1"/>
      </rPr>
      <t>от ул.Попова до ул.Тимирязева в Бостандыкском районе г.Алматы. (Д-57мм - 169,5м; Д-108мм - 55м Ст; Д-180мм - 304м; ПЭ).</t>
    </r>
  </si>
  <si>
    <r>
      <t xml:space="preserve">Реконструкция водопроводных сетей. Водопроводная сеть по </t>
    </r>
    <r>
      <rPr>
        <b/>
        <sz val="12"/>
        <rFont val="Times New Roman"/>
        <family val="1"/>
      </rPr>
      <t xml:space="preserve">ул.Бальзака </t>
    </r>
    <r>
      <rPr>
        <sz val="12"/>
        <rFont val="Times New Roman"/>
        <family val="1"/>
      </rPr>
      <t>от пр.Аль-Фараби до ул.Тимирязева и до мкр.Коктем-2, дом №2 в Бостандыкском районе г.Алматы (Д-20, 25, 32, 57, 108, 219, 273, 325мм ПЭ, Ст)</t>
    </r>
  </si>
  <si>
    <r>
      <t xml:space="preserve">Реконструкция водопроводных сетей. Водопроводная сеть по южной стороне </t>
    </r>
    <r>
      <rPr>
        <b/>
        <sz val="12"/>
        <rFont val="Times New Roman"/>
        <family val="1"/>
      </rPr>
      <t xml:space="preserve">ул.Тимирязева </t>
    </r>
    <r>
      <rPr>
        <sz val="12"/>
        <rFont val="Times New Roman"/>
        <family val="1"/>
      </rPr>
      <t>от ул.Жарокова до ул.Ауэзова в Бостандыкском районе г.Алматы (Д-377мм Ст).</t>
    </r>
  </si>
  <si>
    <r>
      <t>Реконструкция водопроводных сетей. Водопроводная сеть по</t>
    </r>
    <r>
      <rPr>
        <b/>
        <sz val="12"/>
        <rFont val="Times New Roman"/>
        <family val="1"/>
      </rPr>
      <t xml:space="preserve"> ул.Торайгырова </t>
    </r>
    <r>
      <rPr>
        <sz val="12"/>
        <rFont val="Times New Roman"/>
        <family val="1"/>
      </rPr>
      <t>от ул.Саина до ул.Навои в Бостандыкском районе города Алматы. (Д-15, 20, 25, 57, 108, 325, 426мм  ПЭ, Ст)</t>
    </r>
  </si>
  <si>
    <r>
      <t xml:space="preserve">Реконструкция водопроводных сетей. Водопроводная сеть по </t>
    </r>
    <r>
      <rPr>
        <b/>
        <sz val="12"/>
        <rFont val="Times New Roman"/>
        <family val="1"/>
      </rPr>
      <t xml:space="preserve">ул.Успенского </t>
    </r>
    <r>
      <rPr>
        <sz val="12"/>
        <rFont val="Times New Roman"/>
        <family val="1"/>
      </rPr>
      <t>на север от ул.Крамского до ул.Сейфуллина ВК-103 от ВК-105 на юг по ул.Филатова до ул.Крамского в Турксибском районе города Алматы</t>
    </r>
  </si>
  <si>
    <r>
      <t>Реконструкция водопроводных сетей. Водопроводная сеть по</t>
    </r>
    <r>
      <rPr>
        <b/>
        <sz val="12"/>
        <rFont val="Times New Roman"/>
        <family val="1"/>
      </rPr>
      <t xml:space="preserve"> ул.Карасай батыра </t>
    </r>
    <r>
      <rPr>
        <sz val="12"/>
        <rFont val="Times New Roman"/>
        <family val="1"/>
      </rPr>
      <t>от ул.Айманова до ул.Исаева в Алмалинском районе г.Алматы. (Д-114мм - 13,2м; Д-159мм - 5,1 м; Д-219мм - 958,2 м; Ст).</t>
    </r>
  </si>
  <si>
    <r>
      <t>Реконструкция водопроводных сетей. Водопроводная сеть по</t>
    </r>
    <r>
      <rPr>
        <b/>
        <sz val="12"/>
        <rFont val="Times New Roman"/>
        <family val="1"/>
      </rPr>
      <t xml:space="preserve"> ул.Экибастузской</t>
    </r>
    <r>
      <rPr>
        <sz val="12"/>
        <rFont val="Times New Roman"/>
        <family val="1"/>
      </rPr>
      <t xml:space="preserve"> от ул.Беимбетова до ул.Блока, по ул.Блока от ул.Чаплина до школы №98 и  по ул.Блока от ул.Сазановская до ул.Лисаковская в Медеуском районе г.Алматы. (Д-114мм - 211,85м; Д-159мм - 475,75м Ст; Д-25мм - 563,95м  ПЭ)</t>
    </r>
  </si>
  <si>
    <r>
      <t xml:space="preserve">Реконструкция водопроводных сетей. Водопроводная сеть в микрорайоне </t>
    </r>
    <r>
      <rPr>
        <b/>
        <sz val="12"/>
        <rFont val="Times New Roman"/>
        <family val="1"/>
      </rPr>
      <t>"Жулдыз-2"</t>
    </r>
    <r>
      <rPr>
        <sz val="12"/>
        <rFont val="Times New Roman"/>
        <family val="1"/>
      </rPr>
      <t xml:space="preserve"> дома №18, 26, 26а, 28, 29, 30, 39, 40, 41 в Турксибском районе города Алматы. (Д-159мм - 419,7м; Д-76мм - 33,2 м; Ст).</t>
    </r>
  </si>
  <si>
    <r>
      <t>Реконструкция водопроводных сетей. Водопроводная сеть по</t>
    </r>
    <r>
      <rPr>
        <b/>
        <sz val="12"/>
        <rFont val="Times New Roman"/>
        <family val="1"/>
      </rPr>
      <t xml:space="preserve"> ул.Гаршина</t>
    </r>
    <r>
      <rPr>
        <sz val="12"/>
        <rFont val="Times New Roman"/>
        <family val="1"/>
      </rPr>
      <t xml:space="preserve"> от ул.Гете ВК-16 до ВК-24 в Турксибском районе города Алматы. (Д-114мм - 640,2м Ст; Д-25мм - 1070м  ПЭ)</t>
    </r>
  </si>
  <si>
    <r>
      <t xml:space="preserve">Реконструкция водопроводных сетей. Водопроводная сеть по </t>
    </r>
    <r>
      <rPr>
        <b/>
        <sz val="12"/>
        <rFont val="Times New Roman"/>
        <family val="1"/>
      </rPr>
      <t>ул.Остроумова</t>
    </r>
    <r>
      <rPr>
        <sz val="12"/>
        <rFont val="Times New Roman"/>
        <family val="1"/>
      </rPr>
      <t xml:space="preserve"> от ВК-10 до ВК-25 и от ул.Остроумова до ул.Красноводская по ул.Красноводская от ул.Юннатов до ул.Франко в Турксибском районе г.Алматы. (Д-25, 160, 219, 225 мм.)</t>
    </r>
  </si>
  <si>
    <r>
      <t xml:space="preserve">Реконструкция водопроводных сетей. Водопроводная сеть по </t>
    </r>
    <r>
      <rPr>
        <b/>
        <sz val="12"/>
        <rFont val="Times New Roman"/>
        <family val="1"/>
      </rPr>
      <t>ул.Свободной</t>
    </r>
    <r>
      <rPr>
        <sz val="12"/>
        <rFont val="Times New Roman"/>
        <family val="1"/>
      </rPr>
      <t xml:space="preserve"> от ул.Жигулевской на север в Турксибском районе г.Алматы</t>
    </r>
  </si>
  <si>
    <r>
      <t xml:space="preserve">Реконструкция водопроводных сетей. Водопроводная сеть в </t>
    </r>
    <r>
      <rPr>
        <b/>
        <sz val="12"/>
        <rFont val="Times New Roman"/>
        <family val="1"/>
      </rPr>
      <t>микрорайоне Самал-1</t>
    </r>
    <r>
      <rPr>
        <sz val="12"/>
        <rFont val="Times New Roman"/>
        <family val="1"/>
      </rPr>
      <t xml:space="preserve">, проходной канал,  в Медеуском районе города Алматы. </t>
    </r>
  </si>
  <si>
    <r>
      <t xml:space="preserve">Реконструкция водопроводных сетей. Водопроводная сеть в </t>
    </r>
    <r>
      <rPr>
        <b/>
        <sz val="12"/>
        <rFont val="Times New Roman"/>
        <family val="1"/>
      </rPr>
      <t>микрорайоне Самал-2,</t>
    </r>
    <r>
      <rPr>
        <sz val="12"/>
        <rFont val="Times New Roman"/>
        <family val="1"/>
      </rPr>
      <t xml:space="preserve"> проходной канал, в Медеуском районе города Алматы. </t>
    </r>
  </si>
  <si>
    <r>
      <t xml:space="preserve">Ремонт и реконструкция насосной станции </t>
    </r>
    <r>
      <rPr>
        <b/>
        <sz val="12"/>
        <rFont val="Times New Roman"/>
        <family val="1"/>
      </rPr>
      <t xml:space="preserve">№9, ул.Кожамкулова 117 б </t>
    </r>
    <r>
      <rPr>
        <sz val="12"/>
        <rFont val="Times New Roman"/>
        <family val="1"/>
      </rPr>
      <t>Жетысуском районе города Алматы</t>
    </r>
  </si>
  <si>
    <r>
      <t xml:space="preserve">Ремонт и реконструкция насосной станции </t>
    </r>
    <r>
      <rPr>
        <b/>
        <sz val="12"/>
        <rFont val="Times New Roman"/>
        <family val="1"/>
      </rPr>
      <t xml:space="preserve">№14 пр.Назарбаева 47/26, </t>
    </r>
    <r>
      <rPr>
        <sz val="12"/>
        <rFont val="Times New Roman"/>
        <family val="1"/>
      </rPr>
      <t xml:space="preserve"> в Жетысуском районе города Алматы</t>
    </r>
  </si>
  <si>
    <r>
      <t>Ремонт и реконструкция насосной станции</t>
    </r>
    <r>
      <rPr>
        <b/>
        <sz val="12"/>
        <rFont val="Times New Roman"/>
        <family val="1"/>
      </rPr>
      <t>№51, ул.Панфилова 101 - ул.Жибек Жолы</t>
    </r>
    <r>
      <rPr>
        <sz val="12"/>
        <rFont val="Times New Roman"/>
        <family val="1"/>
      </rPr>
      <t xml:space="preserve"> в Жетысуском районе города Алматы</t>
    </r>
  </si>
  <si>
    <r>
      <t xml:space="preserve">Ремонт и реконструкция насосной станции </t>
    </r>
    <r>
      <rPr>
        <b/>
        <sz val="12"/>
        <rFont val="Times New Roman"/>
        <family val="1"/>
      </rPr>
      <t>№97, ул.Панфилова 52</t>
    </r>
    <r>
      <rPr>
        <sz val="12"/>
        <rFont val="Times New Roman"/>
        <family val="1"/>
      </rPr>
      <t xml:space="preserve"> в Жетысуском районе города Алматы</t>
    </r>
  </si>
  <si>
    <r>
      <t xml:space="preserve">Ремонт и реконструкция насосной станции </t>
    </r>
    <r>
      <rPr>
        <b/>
        <sz val="12"/>
        <rFont val="Times New Roman"/>
        <family val="1"/>
      </rPr>
      <t>№30, 1 Микрорайон 52б</t>
    </r>
    <r>
      <rPr>
        <sz val="12"/>
        <rFont val="Times New Roman"/>
        <family val="1"/>
      </rPr>
      <t xml:space="preserve"> в Ауэзовском районе города Алматы</t>
    </r>
  </si>
  <si>
    <r>
      <t xml:space="preserve">Ремонт и реконструкция насосной станции </t>
    </r>
    <r>
      <rPr>
        <b/>
        <sz val="12"/>
        <rFont val="Times New Roman"/>
        <family val="1"/>
      </rPr>
      <t xml:space="preserve">№96, ул.Сулейменова 7 б </t>
    </r>
    <r>
      <rPr>
        <sz val="12"/>
        <rFont val="Times New Roman"/>
        <family val="1"/>
      </rPr>
      <t>в Ауэзовском районе города Алматы</t>
    </r>
  </si>
  <si>
    <r>
      <t xml:space="preserve">Ремонт и реконструкция насосной станции </t>
    </r>
    <r>
      <rPr>
        <b/>
        <sz val="12"/>
        <rFont val="Times New Roman"/>
        <family val="1"/>
      </rPr>
      <t>№109, мкр.Аксай 1 д.36</t>
    </r>
    <r>
      <rPr>
        <sz val="12"/>
        <rFont val="Times New Roman"/>
        <family val="1"/>
      </rPr>
      <t xml:space="preserve"> в Ауэзовском районе города Алматы</t>
    </r>
  </si>
  <si>
    <r>
      <t xml:space="preserve">Ремонт и реконструкция насосной станции </t>
    </r>
    <r>
      <rPr>
        <b/>
        <sz val="12"/>
        <rFont val="Times New Roman"/>
        <family val="1"/>
      </rPr>
      <t>№126, мкр.Аксай 1, №25 б</t>
    </r>
    <r>
      <rPr>
        <sz val="12"/>
        <rFont val="Times New Roman"/>
        <family val="1"/>
      </rPr>
      <t xml:space="preserve"> в Ауэзовском районе города Алматы</t>
    </r>
  </si>
  <si>
    <r>
      <t xml:space="preserve">Реконструкция водопроводных сетей. Водопроводная сеть </t>
    </r>
    <r>
      <rPr>
        <b/>
        <sz val="12"/>
        <rFont val="Times New Roman"/>
        <family val="1"/>
      </rPr>
      <t xml:space="preserve">по ул.Казыбек би </t>
    </r>
    <r>
      <rPr>
        <sz val="12"/>
        <rFont val="Times New Roman"/>
        <family val="1"/>
      </rPr>
      <t>от пр.Назарбаева  по ул.Панфилова от ул.Айтеке би до ул.Казыбек би, по ул.Казыбек би на восток до ул.Фурманова в Алмалинском районе города Алматы  (d-600мм).</t>
    </r>
  </si>
  <si>
    <r>
      <t xml:space="preserve">Реконструкция водопроводных сетей. Водопроводная сеть по </t>
    </r>
    <r>
      <rPr>
        <b/>
        <sz val="12"/>
        <rFont val="Times New Roman"/>
        <family val="1"/>
      </rPr>
      <t>ул.Айтеке би</t>
    </r>
    <r>
      <rPr>
        <sz val="12"/>
        <rFont val="Times New Roman"/>
        <family val="1"/>
      </rPr>
      <t xml:space="preserve"> угол ул.Панфилова от камеры №42 до ул.Фурманова в Алмалинском районе города Алматы  (d-200мм).</t>
    </r>
  </si>
  <si>
    <r>
      <t xml:space="preserve">Реконструкция водопроводных сетей. Водопроводная сеть по </t>
    </r>
    <r>
      <rPr>
        <b/>
        <sz val="12"/>
        <rFont val="Times New Roman"/>
        <family val="1"/>
      </rPr>
      <t xml:space="preserve">ул.Досмухамедова </t>
    </r>
    <r>
      <rPr>
        <sz val="12"/>
        <rFont val="Times New Roman"/>
        <family val="1"/>
      </rPr>
      <t>от ул. Богенбай батыра до ул.Толе би в Алмалинском районе города Алматы (d-100, 150мм).</t>
    </r>
  </si>
  <si>
    <r>
      <t xml:space="preserve">Реконструкция водопроводных сетей.  Водопроводная сеть по </t>
    </r>
    <r>
      <rPr>
        <b/>
        <sz val="12"/>
        <rFont val="Times New Roman"/>
        <family val="1"/>
      </rPr>
      <t>пр.Сейфуллина 534,</t>
    </r>
    <r>
      <rPr>
        <sz val="12"/>
        <rFont val="Times New Roman"/>
        <family val="1"/>
      </rPr>
      <t xml:space="preserve"> между пр. Абая и ул.Курмангазы в Алмалинском районе города Алматы  (d-150,100,50мм).</t>
    </r>
  </si>
  <si>
    <r>
      <t xml:space="preserve">Реконструкция водопроводных сетей. Водопровод по </t>
    </r>
    <r>
      <rPr>
        <b/>
        <sz val="12"/>
        <rFont val="Times New Roman"/>
        <family val="1"/>
      </rPr>
      <t>ул.Курмангазы 168,</t>
    </r>
    <r>
      <rPr>
        <sz val="12"/>
        <rFont val="Times New Roman"/>
        <family val="1"/>
      </rPr>
      <t xml:space="preserve"> ул.Айманова 101,103, ул.Гагарина 100, ул.Жандарбекова 109, пр.Абая 141,139,127  в Алмалинском районе города Алматы  (d-250,150,100,50мм).</t>
    </r>
  </si>
  <si>
    <r>
      <t>Реконструкция водопроводных сетей. Водопроводная сеть</t>
    </r>
    <r>
      <rPr>
        <b/>
        <sz val="12"/>
        <rFont val="Times New Roman"/>
        <family val="1"/>
      </rPr>
      <t xml:space="preserve"> ул.Толе би, 127,</t>
    </r>
    <r>
      <rPr>
        <sz val="12"/>
        <rFont val="Times New Roman"/>
        <family val="1"/>
      </rPr>
      <t xml:space="preserve"> по ул. Муратбаева, 137 в Алмалинском районе города Алматы (d-80, 100, 150мм ).</t>
    </r>
  </si>
  <si>
    <r>
      <t xml:space="preserve">Реконструкция водопроводных сетей. Водопроводная сеть </t>
    </r>
    <r>
      <rPr>
        <b/>
        <sz val="12"/>
        <rFont val="Times New Roman"/>
        <family val="1"/>
      </rPr>
      <t xml:space="preserve">между ул.Исаева, </t>
    </r>
    <r>
      <rPr>
        <sz val="12"/>
        <rFont val="Times New Roman"/>
        <family val="1"/>
      </rPr>
      <t>ул. Казыбек би, ул. Чокина (Мирзояна), ул. Толе би в Алмалинском районе города  Алматы (d-80, 100, 150мм ).</t>
    </r>
  </si>
  <si>
    <r>
      <t>Реконструкция водопроводных сетей. Водопроводная сеть по</t>
    </r>
    <r>
      <rPr>
        <b/>
        <sz val="12"/>
        <rFont val="Times New Roman"/>
        <family val="1"/>
      </rPr>
      <t xml:space="preserve"> ул.Жубанова д.7,</t>
    </r>
    <r>
      <rPr>
        <sz val="12"/>
        <rFont val="Times New Roman"/>
        <family val="1"/>
      </rPr>
      <t xml:space="preserve"> 9, 9А, 1/1, 1/2, 1/3, 7/1, ул. Кабдолова д. № 22, Алтынсарина д. № 1 в Ауэзовском районе города Алматы ( Ду 100, 75, 50мм)</t>
    </r>
  </si>
  <si>
    <r>
      <t xml:space="preserve">Реконструкция водопроводных сетей. Водопроводная сеть в </t>
    </r>
    <r>
      <rPr>
        <b/>
        <sz val="12"/>
        <rFont val="Times New Roman"/>
        <family val="1"/>
      </rPr>
      <t xml:space="preserve">микрорайон 12 </t>
    </r>
    <r>
      <rPr>
        <sz val="12"/>
        <rFont val="Times New Roman"/>
        <family val="1"/>
      </rPr>
      <t>до детской поликлиники  в Ауэзовском районе города Алматы ( Ду 75, 100, 150мм)</t>
    </r>
  </si>
  <si>
    <r>
      <t xml:space="preserve">Реконструкция водопроводных сетей. Водопроводная сеть по </t>
    </r>
    <r>
      <rPr>
        <b/>
        <sz val="12"/>
        <rFont val="Times New Roman"/>
        <family val="1"/>
      </rPr>
      <t xml:space="preserve">ул.Сатпаева </t>
    </r>
    <r>
      <rPr>
        <sz val="12"/>
        <rFont val="Times New Roman"/>
        <family val="1"/>
      </rPr>
      <t>40,42,44,44а,46,48,52 в Бостандыкском районе города Алматы (d-50,100мм)</t>
    </r>
  </si>
  <si>
    <r>
      <t>Реконструкция водопроводных сетей. Водопроводная сеть по</t>
    </r>
    <r>
      <rPr>
        <b/>
        <sz val="12"/>
        <rFont val="Times New Roman"/>
        <family val="1"/>
      </rPr>
      <t xml:space="preserve"> ул. Каблукова </t>
    </r>
    <r>
      <rPr>
        <sz val="12"/>
        <rFont val="Times New Roman"/>
        <family val="1"/>
      </rPr>
      <t>от ул. Журавлева до ул. Утепова (Каблукова, д 89,89а,91,93) в Бостандыкском районе города Алматы (d-50, 80, 100мм)</t>
    </r>
  </si>
  <si>
    <r>
      <t xml:space="preserve">Реконструкция водопроводных сетей. Водопроводная сеть по </t>
    </r>
    <r>
      <rPr>
        <b/>
        <sz val="12"/>
        <rFont val="Times New Roman"/>
        <family val="1"/>
      </rPr>
      <t xml:space="preserve">ул.Тимирязева, д. 50/1, </t>
    </r>
    <r>
      <rPr>
        <sz val="12"/>
        <rFont val="Times New Roman"/>
        <family val="1"/>
      </rPr>
      <t>52, 54, 54а, 56, 56а, 58, 60, ул. Умбетбаева, 200а, ул. Жандарбекова, 241а в Бостандыкском районе города Алматы (d-50, 80, 100, 150мм)</t>
    </r>
  </si>
  <si>
    <r>
      <t>Реконструкция водопроводных сетей. Водопроводная сеть в</t>
    </r>
    <r>
      <rPr>
        <b/>
        <sz val="12"/>
        <rFont val="Times New Roman"/>
        <family val="1"/>
      </rPr>
      <t xml:space="preserve"> мкр.Орбита -3,</t>
    </r>
    <r>
      <rPr>
        <sz val="12"/>
        <rFont val="Times New Roman"/>
        <family val="1"/>
      </rPr>
      <t xml:space="preserve"> №№ 16,20,21,22,24,25,31,31а,33,36,37,38,39,40,41,43,46,47,48,49,50,51, 52  в Бостандыкском районе города Алматы (d-50, 80, 100, 150, 200мм)</t>
    </r>
  </si>
  <si>
    <r>
      <t xml:space="preserve">Реконструкция водопроводных сетей по </t>
    </r>
    <r>
      <rPr>
        <b/>
        <sz val="12"/>
        <rFont val="Times New Roman"/>
        <family val="1"/>
      </rPr>
      <t xml:space="preserve">ул.Розыбакиева, 136, </t>
    </r>
    <r>
      <rPr>
        <sz val="12"/>
        <rFont val="Times New Roman"/>
        <family val="1"/>
      </rPr>
      <t>138, 140, ул.Сатпаева, 75,77,79, ул.Радостовца,141, в Бостандыкском районе города Алматы (d-50, 80, 100, 150, 300мм)</t>
    </r>
  </si>
  <si>
    <r>
      <t xml:space="preserve">Реконструкция водопроводных сетей. Водопроводы по </t>
    </r>
    <r>
      <rPr>
        <b/>
        <sz val="12"/>
        <rFont val="Times New Roman"/>
        <family val="1"/>
      </rPr>
      <t>мкр.Кулагер, 1</t>
    </r>
    <r>
      <rPr>
        <sz val="12"/>
        <rFont val="Times New Roman"/>
        <family val="1"/>
      </rPr>
      <t>, 2, 4, 5, 6, 8, 9, 11, 12, 13, 14, 15, 25а в Жетысуском районе города Алматы (Ду250, 150, 100мм).</t>
    </r>
  </si>
  <si>
    <r>
      <t xml:space="preserve">Реконструкция водопроводных сетей. Водопровод по </t>
    </r>
    <r>
      <rPr>
        <b/>
        <sz val="12"/>
        <rFont val="Times New Roman"/>
        <family val="1"/>
      </rPr>
      <t xml:space="preserve">ул.Войникова, </t>
    </r>
    <r>
      <rPr>
        <sz val="12"/>
        <rFont val="Times New Roman"/>
        <family val="1"/>
      </rPr>
      <t>по ул.Никопольская от ул.Станиславского, 84  до ул.Станиславского, 116а в Жетысуском районе города Алматы (Ду-150мм).</t>
    </r>
  </si>
  <si>
    <r>
      <t>Реконструкция водопроводных сетей. Водопровод по</t>
    </r>
    <r>
      <rPr>
        <b/>
        <sz val="12"/>
        <rFont val="Times New Roman"/>
        <family val="1"/>
      </rPr>
      <t xml:space="preserve"> ул.Бокейханова</t>
    </r>
    <r>
      <rPr>
        <sz val="12"/>
        <rFont val="Times New Roman"/>
        <family val="1"/>
      </rPr>
      <t xml:space="preserve"> от пр. Рыскулова до ул. Серикова в Жетысуском районе города Алматы (Ду 250, 200, 150, 125, 100мм).    </t>
    </r>
  </si>
  <si>
    <r>
      <t>Реконструкция водопроводных сетей. Водопроводная сеть по</t>
    </r>
    <r>
      <rPr>
        <b/>
        <sz val="12"/>
        <rFont val="Times New Roman"/>
        <family val="1"/>
      </rPr>
      <t xml:space="preserve"> ул.Кошкунова </t>
    </r>
    <r>
      <rPr>
        <sz val="12"/>
        <rFont val="Times New Roman"/>
        <family val="1"/>
      </rPr>
      <t>от ул.Кармысова до ул.Бегалина в Медеуском районе города Алматы  (Ду - 250мм)</t>
    </r>
  </si>
  <si>
    <r>
      <t>Реконструкция водопроводных сетей. Водопроводная сеть по</t>
    </r>
    <r>
      <rPr>
        <b/>
        <sz val="12"/>
        <rFont val="Times New Roman"/>
        <family val="1"/>
      </rPr>
      <t xml:space="preserve"> ул.Крымская </t>
    </r>
    <r>
      <rPr>
        <sz val="12"/>
        <rFont val="Times New Roman"/>
        <family val="1"/>
      </rPr>
      <t>от ул.Шухова до ул. Малая, от ул.Малая до ул.Казанской, по ул.Курдайская от ул.Шухова до ВК-3632, по ул.Донбасская от ВК-3632 до ул.Добролюбова, по ул.Малая от ул.Курдайская до ул.Оренбургская, по ул.Казанская от ул.Крымская до ул.Оренбургская в Медеуском районе города Алматы  (Ду - 50, 100, 150, 200мм)</t>
    </r>
  </si>
  <si>
    <r>
      <t>Реконструкция водопроводных сетей. Водопроводная сеть по</t>
    </r>
    <r>
      <rPr>
        <b/>
        <sz val="12"/>
        <rFont val="Times New Roman"/>
        <family val="1"/>
      </rPr>
      <t xml:space="preserve"> ул.Курмангалиева </t>
    </r>
    <r>
      <rPr>
        <sz val="12"/>
        <rFont val="Times New Roman"/>
        <family val="1"/>
      </rPr>
      <t>от ул.Кабанбай батыра до ул.Бекхожина, по ул.Бекхожина от ул.Курмангалиева до ул.Кармысова, по ул.Садовая от ул.Курмангалиева до ул.Зверева Медеуском районе города (Д-50мм,100мм,200мм)</t>
    </r>
  </si>
  <si>
    <r>
      <t xml:space="preserve">Реконструкция водопроводных сетей. Водопроводная сеть по </t>
    </r>
    <r>
      <rPr>
        <b/>
        <sz val="12"/>
        <rFont val="Times New Roman"/>
        <family val="1"/>
      </rPr>
      <t xml:space="preserve">ул.Байтурсынова </t>
    </r>
    <r>
      <rPr>
        <sz val="12"/>
        <rFont val="Times New Roman"/>
        <family val="1"/>
      </rPr>
      <t>от ул.Толе би до ул.Айтеке би в Алмалинском районе г.Алматы.</t>
    </r>
  </si>
  <si>
    <r>
      <t>Реконструкция водопроводных сетей. Водопроводная сеть по</t>
    </r>
    <r>
      <rPr>
        <b/>
        <sz val="12"/>
        <rFont val="Times New Roman"/>
        <family val="1"/>
      </rPr>
      <t xml:space="preserve"> ул.Кабанбай батыра</t>
    </r>
    <r>
      <rPr>
        <sz val="12"/>
        <rFont val="Times New Roman"/>
        <family val="1"/>
      </rPr>
      <t xml:space="preserve"> № 260, ул. Карасай батыра № 156, между ул. Ауэзова и ул. Айтиева в Алмалинском районе г.Алматы.</t>
    </r>
  </si>
  <si>
    <r>
      <t xml:space="preserve">Реконструкция водопроводных сетей. Водопроводная сеть в </t>
    </r>
    <r>
      <rPr>
        <b/>
        <sz val="12"/>
        <rFont val="Times New Roman"/>
        <family val="1"/>
      </rPr>
      <t xml:space="preserve">микрорайоне "Айнабулак-3"  </t>
    </r>
    <r>
      <rPr>
        <sz val="12"/>
        <rFont val="Times New Roman"/>
        <family val="1"/>
      </rPr>
      <t>в Жетысуском районе города Алматы.</t>
    </r>
  </si>
  <si>
    <r>
      <t xml:space="preserve">Реконструкция водопроводных сетей. Водопроводная сеть по </t>
    </r>
    <r>
      <rPr>
        <b/>
        <sz val="12"/>
        <rFont val="Times New Roman"/>
        <family val="1"/>
      </rPr>
      <t>ул.Свердлова</t>
    </r>
    <r>
      <rPr>
        <sz val="12"/>
        <rFont val="Times New Roman"/>
        <family val="1"/>
      </rPr>
      <t xml:space="preserve"> от дома №1 до ул.Физули в Турксибском районе г.Алматы.</t>
    </r>
  </si>
  <si>
    <r>
      <t xml:space="preserve">Реконструкция водопроводных сетей. Водопроводная сеть по </t>
    </r>
    <r>
      <rPr>
        <b/>
        <sz val="12"/>
        <rFont val="Times New Roman"/>
        <family val="1"/>
      </rPr>
      <t xml:space="preserve">ул.Мирная </t>
    </r>
    <r>
      <rPr>
        <sz val="12"/>
        <rFont val="Times New Roman"/>
        <family val="1"/>
      </rPr>
      <t>от ул.Поддубного на восток от ВК-58 до ВК-74 в Турксибском районе г.Алматы.</t>
    </r>
  </si>
  <si>
    <r>
      <t xml:space="preserve">Реконструкция водопроводных сетей. Водопроводная сеть по </t>
    </r>
    <r>
      <rPr>
        <b/>
        <sz val="12"/>
        <rFont val="Times New Roman"/>
        <family val="1"/>
      </rPr>
      <t>ул.Писарева</t>
    </r>
    <r>
      <rPr>
        <sz val="12"/>
        <rFont val="Times New Roman"/>
        <family val="1"/>
      </rPr>
      <t xml:space="preserve"> от ул.Коммунаров на восток до ул.Майлина от ВК-41 на восток до ВК-101 (1 линия), от ВК-39 на восток до ВК-44 (2 линия) в Турксибском районе города Алматы.</t>
    </r>
  </si>
  <si>
    <r>
      <t>Реконструкция водопроводных сетей. Водопроводная сеть по</t>
    </r>
    <r>
      <rPr>
        <b/>
        <sz val="12"/>
        <rFont val="Times New Roman"/>
        <family val="1"/>
      </rPr>
      <t xml:space="preserve"> ул.Шевченко №157; </t>
    </r>
    <r>
      <rPr>
        <sz val="12"/>
        <rFont val="Times New Roman"/>
        <family val="1"/>
      </rPr>
      <t>ул.Клочкова №32, 47; ул.Жарокова №20; ул.Джамбула №188, 192 в Алмалинском районе города Алматы.</t>
    </r>
  </si>
  <si>
    <r>
      <t xml:space="preserve">Реконструкция водопроводных сетей. Водопроводная сеть по </t>
    </r>
    <r>
      <rPr>
        <b/>
        <sz val="12"/>
        <rFont val="Times New Roman"/>
        <family val="1"/>
      </rPr>
      <t>ул.Серпуховская</t>
    </r>
    <r>
      <rPr>
        <sz val="12"/>
        <rFont val="Times New Roman"/>
        <family val="1"/>
      </rPr>
      <t xml:space="preserve"> от ул.Жансугурова на восток до дома №4 в Турксибском районе города Алматы.</t>
    </r>
  </si>
  <si>
    <r>
      <t xml:space="preserve">Реконструкция водопроводных сетей. Водопроводная сеть по </t>
    </r>
    <r>
      <rPr>
        <b/>
        <sz val="12"/>
        <rFont val="Times New Roman"/>
        <family val="1"/>
      </rPr>
      <t xml:space="preserve">ул.Фучика </t>
    </r>
    <r>
      <rPr>
        <sz val="12"/>
        <rFont val="Times New Roman"/>
        <family val="1"/>
      </rPr>
      <t>от ул.Вакжанова на север до дома №136/а в Турксибском районе города Алматы.</t>
    </r>
  </si>
  <si>
    <r>
      <t>Реконструкция водопроводных сетей. Водопроводная сеть по</t>
    </r>
    <r>
      <rPr>
        <b/>
        <sz val="12"/>
        <rFont val="Times New Roman"/>
        <family val="1"/>
      </rPr>
      <t xml:space="preserve"> ул.Потанина</t>
    </r>
    <r>
      <rPr>
        <sz val="12"/>
        <rFont val="Times New Roman"/>
        <family val="1"/>
      </rPr>
      <t xml:space="preserve"> от ул. Янки Купала на север до ул.Громова в Турксибском районе города Алматы.</t>
    </r>
  </si>
  <si>
    <r>
      <t xml:space="preserve">Реконструкция водопроводных сетей. Водопроводная сеть </t>
    </r>
    <r>
      <rPr>
        <b/>
        <sz val="12"/>
        <rFont val="Times New Roman"/>
        <family val="1"/>
      </rPr>
      <t xml:space="preserve"> 16-го военного городка</t>
    </r>
    <r>
      <rPr>
        <sz val="12"/>
        <rFont val="Times New Roman"/>
        <family val="1"/>
      </rPr>
      <t xml:space="preserve"> дом №292б, 16-ый  военный городок (внутриплощадочные сети) и ввод в музыкальную школу в Турксибском районе города Алматы.</t>
    </r>
  </si>
  <si>
    <r>
      <t xml:space="preserve">Реконструкция водопроводных сетей. Водопроводная сеть в </t>
    </r>
    <r>
      <rPr>
        <b/>
        <sz val="12"/>
        <rFont val="Times New Roman"/>
        <family val="1"/>
      </rPr>
      <t>микрорайоне "Жулдыз-1"</t>
    </r>
    <r>
      <rPr>
        <sz val="12"/>
        <rFont val="Times New Roman"/>
        <family val="1"/>
      </rPr>
      <t xml:space="preserve"> дом №11 а в Турксибском районе города Алматы.</t>
    </r>
  </si>
  <si>
    <r>
      <t xml:space="preserve">Реконструкция водопроводных сетей. Водопроводная сеть по </t>
    </r>
    <r>
      <rPr>
        <b/>
        <sz val="12"/>
        <rFont val="Times New Roman"/>
        <family val="1"/>
      </rPr>
      <t>ул.Шемякина</t>
    </r>
    <r>
      <rPr>
        <sz val="12"/>
        <rFont val="Times New Roman"/>
        <family val="1"/>
      </rPr>
      <t xml:space="preserve"> от водопроводного колодца ВК-73 до тупика в Турксибском районе города Алматы.</t>
    </r>
  </si>
  <si>
    <r>
      <t>Реконструкция водопроводных сетей. Водопроводная сеть по</t>
    </r>
    <r>
      <rPr>
        <b/>
        <sz val="12"/>
        <rFont val="Times New Roman"/>
        <family val="1"/>
      </rPr>
      <t xml:space="preserve"> ул.Сервантеса </t>
    </r>
    <r>
      <rPr>
        <sz val="12"/>
        <rFont val="Times New Roman"/>
        <family val="1"/>
      </rPr>
      <t>от ул.Палладина до ул.Ровенского в Турксибском районе города Алматы.</t>
    </r>
  </si>
  <si>
    <r>
      <t xml:space="preserve">Реконструкция водопроводных сетей. Водопроводная сеть в </t>
    </r>
    <r>
      <rPr>
        <b/>
        <sz val="12"/>
        <rFont val="Times New Roman"/>
        <family val="1"/>
      </rPr>
      <t>мкр."Орбита-2",</t>
    </r>
    <r>
      <rPr>
        <sz val="12"/>
        <rFont val="Times New Roman"/>
        <family val="1"/>
      </rPr>
      <t xml:space="preserve"> д. 7, 8, 12, 13, 17, 18, 20 17а, 17б, 17в, 18, 28в в Бостандыкском районе города Алматы.</t>
    </r>
  </si>
  <si>
    <r>
      <t>Реконструкция водопроводных сетей. Водопроводная сеть по</t>
    </r>
    <r>
      <rPr>
        <b/>
        <sz val="12"/>
        <rFont val="Times New Roman"/>
        <family val="1"/>
      </rPr>
      <t xml:space="preserve"> ул. Желтоксан №166, </t>
    </r>
    <r>
      <rPr>
        <sz val="12"/>
        <rFont val="Times New Roman"/>
        <family val="1"/>
      </rPr>
      <t>166а, по пр. Абая,47, по ул. Абылайхана,147 в Алмалинском районе города Алматы.</t>
    </r>
  </si>
  <si>
    <r>
      <t xml:space="preserve">Реконструкция водопроводных сетей. Водопроводная сеть по </t>
    </r>
    <r>
      <rPr>
        <b/>
        <sz val="12"/>
        <rFont val="Times New Roman"/>
        <family val="1"/>
      </rPr>
      <t>ул.Кабанбай батыра, 91,</t>
    </r>
    <r>
      <rPr>
        <sz val="12"/>
        <rFont val="Times New Roman"/>
        <family val="1"/>
      </rPr>
      <t xml:space="preserve"> по ул. Желтоксан, 125 в Алмалинском районе города Алматы. </t>
    </r>
  </si>
  <si>
    <r>
      <t>Реконструкция водопроводных сетей. Водопроводная сеть по</t>
    </r>
    <r>
      <rPr>
        <b/>
        <sz val="12"/>
        <rFont val="Times New Roman"/>
        <family val="1"/>
      </rPr>
      <t xml:space="preserve"> ул.Чайковского</t>
    </r>
    <r>
      <rPr>
        <sz val="12"/>
        <rFont val="Times New Roman"/>
        <family val="1"/>
      </rPr>
      <t xml:space="preserve"> 37,37/1, ул. Макатаева,118   в Алмалинском районе города Алматы. </t>
    </r>
  </si>
  <si>
    <r>
      <t xml:space="preserve">Реконструкция водопроводных сетей. Водопроводная сеть по </t>
    </r>
    <r>
      <rPr>
        <b/>
        <sz val="12"/>
        <rFont val="Times New Roman"/>
        <family val="1"/>
      </rPr>
      <t>ул.Шевченко,112,</t>
    </r>
    <r>
      <rPr>
        <sz val="12"/>
        <rFont val="Times New Roman"/>
        <family val="1"/>
      </rPr>
      <t xml:space="preserve"> ул. Байтурсынова 72,74  в Алмалинском районе города Алматы. </t>
    </r>
  </si>
  <si>
    <r>
      <t>Реконструкция водопроводных сетей. Водопроводная сеть по</t>
    </r>
    <r>
      <rPr>
        <b/>
        <sz val="12"/>
        <rFont val="Times New Roman"/>
        <family val="1"/>
      </rPr>
      <t xml:space="preserve"> ул.Гайдара</t>
    </r>
    <r>
      <rPr>
        <sz val="12"/>
        <rFont val="Times New Roman"/>
        <family val="1"/>
      </rPr>
      <t xml:space="preserve"> с переходом через ул. Толе би   в Алмалинском районе города Алматы. </t>
    </r>
  </si>
  <si>
    <r>
      <t>Реконструкция водопроводных сетей. Водопроводная сеть по</t>
    </r>
    <r>
      <rPr>
        <b/>
        <sz val="12"/>
        <rFont val="Times New Roman"/>
        <family val="1"/>
      </rPr>
      <t xml:space="preserve"> ул.Аксайская </t>
    </r>
    <r>
      <rPr>
        <sz val="12"/>
        <rFont val="Times New Roman"/>
        <family val="1"/>
      </rPr>
      <t>дом №44 до ул.Куприна в Алатауском районе города Алматы.</t>
    </r>
  </si>
  <si>
    <r>
      <t xml:space="preserve">Реконструкция водопроводных сетей. Водопроводная сеть по </t>
    </r>
    <r>
      <rPr>
        <b/>
        <sz val="12"/>
        <rFont val="Times New Roman"/>
        <family val="1"/>
      </rPr>
      <t xml:space="preserve">ул.2-я Курчатова </t>
    </r>
    <r>
      <rPr>
        <sz val="12"/>
        <rFont val="Times New Roman"/>
        <family val="1"/>
      </rPr>
      <t>до ул.2-я Курчатова севернее ул.Куприна, ул.Отрарская в Алатауском районе города Алматы.</t>
    </r>
  </si>
  <si>
    <r>
      <t>Реконструкция водопроводных сетей. Водопроводная сеть в</t>
    </r>
    <r>
      <rPr>
        <b/>
        <sz val="12"/>
        <rFont val="Times New Roman"/>
        <family val="1"/>
      </rPr>
      <t xml:space="preserve"> мкр. "Аксай-3 "А",</t>
    </r>
    <r>
      <rPr>
        <sz val="12"/>
        <rFont val="Times New Roman"/>
        <family val="1"/>
      </rPr>
      <t xml:space="preserve"> жилые дома №38-53,55-58, 59-70,73,74,75,76,77,80  д/сад №62, Д/сад №66, школа №123   в Ауэзовском районе города Алматы.</t>
    </r>
  </si>
  <si>
    <r>
      <t xml:space="preserve">Реконструкция водопроводных сетей. Водопроводная сеть в </t>
    </r>
    <r>
      <rPr>
        <b/>
        <sz val="12"/>
        <rFont val="Times New Roman"/>
        <family val="1"/>
      </rPr>
      <t xml:space="preserve">мкр."Аксай-1 "А" </t>
    </r>
    <r>
      <rPr>
        <sz val="12"/>
        <rFont val="Times New Roman"/>
        <family val="1"/>
      </rPr>
      <t>жилые дома №8, 10, 27б, 24, 26а, 17, 18, 29, 30, 31   в Ауэзовском районе города Алматы.</t>
    </r>
  </si>
  <si>
    <r>
      <t>Реконструкция водопроводных сетей. Водопроводная сеть в</t>
    </r>
    <r>
      <rPr>
        <b/>
        <sz val="12"/>
        <rFont val="Times New Roman"/>
        <family val="1"/>
      </rPr>
      <t xml:space="preserve"> мкр."Аксай-4", </t>
    </r>
    <r>
      <rPr>
        <sz val="12"/>
        <rFont val="Times New Roman"/>
        <family val="1"/>
      </rPr>
      <t>жилые дома №3, 4, 4а, 6, 7, 8, 8б, 10, 11, 12, 13, 14, 15, 16, 16а, 16б  в Ауэзовском районе города Алматы.</t>
    </r>
  </si>
  <si>
    <r>
      <t xml:space="preserve">Реконструкция водопроводных сетей. Водопроводная сеть по </t>
    </r>
    <r>
      <rPr>
        <b/>
        <sz val="12"/>
        <rFont val="Times New Roman"/>
        <family val="1"/>
      </rPr>
      <t xml:space="preserve">ул.Улукбека </t>
    </r>
    <r>
      <rPr>
        <sz val="12"/>
        <rFont val="Times New Roman"/>
        <family val="1"/>
      </rPr>
      <t>от ул. Саина до ул. Момыш Улы  в Ауэзовском районе города Алматы.</t>
    </r>
  </si>
  <si>
    <r>
      <t xml:space="preserve">Реконструкция водопроводных сетей. Водопроводная сеть в </t>
    </r>
    <r>
      <rPr>
        <b/>
        <sz val="12"/>
        <rFont val="Times New Roman"/>
        <family val="1"/>
      </rPr>
      <t xml:space="preserve">мкр."Жетысу-3", </t>
    </r>
    <r>
      <rPr>
        <sz val="12"/>
        <rFont val="Times New Roman"/>
        <family val="1"/>
      </rPr>
      <t>жилые дома № 1,2,3,4  в Ауэзовском районе города Алматы.</t>
    </r>
  </si>
  <si>
    <r>
      <t xml:space="preserve">Реконструкция водопроводных сетей. Вынос водопроводной сети из-под здания бывшей насосной станции по адресу: </t>
    </r>
    <r>
      <rPr>
        <b/>
        <sz val="12"/>
        <rFont val="Times New Roman"/>
        <family val="1"/>
      </rPr>
      <t>пр.Достык,№121/8</t>
    </r>
    <r>
      <rPr>
        <sz val="12"/>
        <rFont val="Times New Roman"/>
        <family val="1"/>
      </rPr>
      <t xml:space="preserve"> в Медеуском районе города Алматы</t>
    </r>
  </si>
  <si>
    <r>
      <t xml:space="preserve">Реконструкция водопроводных сетей. Вынос водопроводной сети из-под здания бывшей насосной станции по адресу: </t>
    </r>
    <r>
      <rPr>
        <b/>
        <sz val="12"/>
        <rFont val="Times New Roman"/>
        <family val="1"/>
      </rPr>
      <t>ул.Розыбакиева №275"б"</t>
    </r>
    <r>
      <rPr>
        <sz val="12"/>
        <rFont val="Times New Roman"/>
        <family val="1"/>
      </rPr>
      <t xml:space="preserve"> в Бостандыкском районе города Алматы</t>
    </r>
  </si>
  <si>
    <r>
      <t xml:space="preserve">Реконструкция водопроводных сетей. Водопроводная сеть по </t>
    </r>
    <r>
      <rPr>
        <b/>
        <sz val="12"/>
        <rFont val="Times New Roman"/>
        <family val="1"/>
      </rPr>
      <t xml:space="preserve">ул.Айтыкова </t>
    </r>
    <r>
      <rPr>
        <sz val="12"/>
        <rFont val="Times New Roman"/>
        <family val="1"/>
      </rPr>
      <t>от ул.Елагина до ул.Днепропетровская в Турксибском районе города Алматы. (Д-110, 160 мм).</t>
    </r>
  </si>
  <si>
    <r>
      <t>Реконструкция водопроводных сетей. Водопроводная сеть по</t>
    </r>
    <r>
      <rPr>
        <b/>
        <sz val="12"/>
        <rFont val="Times New Roman"/>
        <family val="1"/>
      </rPr>
      <t xml:space="preserve"> ул.Сокольского</t>
    </r>
    <r>
      <rPr>
        <sz val="12"/>
        <rFont val="Times New Roman"/>
        <family val="1"/>
      </rPr>
      <t xml:space="preserve"> от ул.Запорожская до ул.Великолукская в Турксибском районе города Алматы. (Д-25мм - 532,55м; Д-110мм - 140,6 м; Д-160 мм - 1311,45 м; ПЭ).</t>
    </r>
  </si>
  <si>
    <r>
      <t xml:space="preserve">Реконструкция водопроводной сети по </t>
    </r>
    <r>
      <rPr>
        <b/>
        <sz val="12"/>
        <rFont val="Times New Roman"/>
        <family val="1"/>
      </rPr>
      <t xml:space="preserve">ул. Азовская </t>
    </r>
    <r>
      <rPr>
        <sz val="12"/>
        <rFont val="Times New Roman"/>
        <family val="1"/>
      </rPr>
      <t>от ул. Шамиевой до ул. Казыбаева, угол ул.Булкушева в Жетысуском районе города Алматы  Д-20, 25, 32, 57, 76, 108, 219, 325 мм ст.</t>
    </r>
  </si>
  <si>
    <r>
      <t xml:space="preserve">Реконструкция водопроводных сетей. Водопроводные сети по </t>
    </r>
    <r>
      <rPr>
        <b/>
        <sz val="12"/>
        <rFont val="Times New Roman"/>
        <family val="1"/>
      </rPr>
      <t>ул.Сарбайской</t>
    </r>
    <r>
      <rPr>
        <sz val="12"/>
        <rFont val="Times New Roman"/>
        <family val="1"/>
      </rPr>
      <t xml:space="preserve"> от ул.Бестужева до ул.Темиртауская и по ул.Гурилева от ул.Бестужева до р.Казачки в Медеуском районе города Алматы» Д-100, 150, 200 мм.</t>
    </r>
  </si>
  <si>
    <r>
      <t xml:space="preserve">Реконструкция водопроводных сетей. Водопроводные сети </t>
    </r>
    <r>
      <rPr>
        <b/>
        <sz val="12"/>
        <rFont val="Times New Roman"/>
        <family val="1"/>
      </rPr>
      <t xml:space="preserve">по ул. Луганского, переулку Луганского, </t>
    </r>
    <r>
      <rPr>
        <sz val="12"/>
        <rFont val="Times New Roman"/>
        <family val="1"/>
      </rPr>
      <t>ул.Байтасова, ул.Бегалина, пер.Дачный, пер.Кошкунова, ул.Кошкунова, ул.Кастеева, ул.Бекхожина, ул.Доватора, ул.Ватутина, пер.Снайперский, ул.Аманжолова, ул.Зверева, ул.Шевцовой, ул.Кабанбай батыра, ул.Водная, ул.Жуковского, ул.Гвардейская в Медеуском районе города Алматы» Д-50, 100, 150, 200, 250, 300мм.</t>
    </r>
  </si>
  <si>
    <r>
      <t>Реконструкция водопроводных сетей. Водопроводная сеть по</t>
    </r>
    <r>
      <rPr>
        <b/>
        <sz val="12"/>
        <rFont val="Times New Roman"/>
        <family val="1"/>
      </rPr>
      <t xml:space="preserve"> ул. Луганского, ул.Елебекова,</t>
    </r>
    <r>
      <rPr>
        <sz val="12"/>
        <rFont val="Times New Roman"/>
        <family val="1"/>
      </rPr>
      <t xml:space="preserve"> ул.Горная, ул.Батурина, ул.Бегалина, пер.Горный, ул.Кокинаки, ул.Горновосточная в Медеуском районе города Алматы» Д-50, 100, 150, 200, 250мм.</t>
    </r>
  </si>
  <si>
    <r>
      <t xml:space="preserve">Реконструкция водопроводных сетей. Водопроводная сеть по </t>
    </r>
    <r>
      <rPr>
        <b/>
        <sz val="12"/>
        <rFont val="Times New Roman"/>
        <family val="1"/>
      </rPr>
      <t>ул.Ахметова</t>
    </r>
    <r>
      <rPr>
        <sz val="12"/>
        <rFont val="Times New Roman"/>
        <family val="1"/>
      </rPr>
      <t xml:space="preserve"> от ВК-71 на север до дома № 33 (ВК-72), внутриплощадочные сети жилых домов по ул.Ахметова №22, 26, 28, 30, 33, 34, 35, 36, 40, 42; от дома №40 по ул.Ахметова по ул.Байрона на север до тупика в Турксибском районе г.Алматы. Д-80, 100, 150, 200, 250мм. </t>
    </r>
  </si>
  <si>
    <r>
      <t>Реконструкция водопроводных сетей. Водопроводная сеть</t>
    </r>
    <r>
      <rPr>
        <b/>
        <sz val="12"/>
        <rFont val="Times New Roman"/>
        <family val="1"/>
      </rPr>
      <t xml:space="preserve"> по ул.Огарева </t>
    </r>
    <r>
      <rPr>
        <sz val="12"/>
        <rFont val="Times New Roman"/>
        <family val="1"/>
      </rPr>
      <t>от ул.Майлина</t>
    </r>
    <r>
      <rPr>
        <b/>
        <sz val="12"/>
        <rFont val="Times New Roman"/>
        <family val="1"/>
      </rPr>
      <t xml:space="preserve"> (ВК-62)</t>
    </r>
    <r>
      <rPr>
        <sz val="12"/>
        <rFont val="Times New Roman"/>
        <family val="1"/>
      </rPr>
      <t xml:space="preserve"> до водопроводного колодца ВК-31, по ул.2-я Огарева от ВК-29 до ул.Ахметова ВК-71, внутриплощадочные сети жилых домов по ул.Огарева № 2/1, 2б, 2в, 2г, 2д, 4а, 4б в Турксибском районе г.Алматы. (Д-25, 63, 110, 160, 219, 225, 273 мм.)</t>
    </r>
  </si>
  <si>
    <r>
      <t xml:space="preserve">Ремонт реконструкция работы насосной станции </t>
    </r>
    <r>
      <rPr>
        <b/>
        <sz val="12"/>
        <rFont val="Times New Roman"/>
        <family val="1"/>
      </rPr>
      <t>№16, мкр.Орбита 4, д.35а</t>
    </r>
    <r>
      <rPr>
        <sz val="12"/>
        <rFont val="Times New Roman"/>
        <family val="1"/>
      </rPr>
      <t xml:space="preserve"> в Бостандыкском районе города Алматы</t>
    </r>
  </si>
  <si>
    <r>
      <t xml:space="preserve">Ремонт, реконструкция и автоматизация работы насосной станции </t>
    </r>
    <r>
      <rPr>
        <b/>
        <sz val="12"/>
        <rFont val="Times New Roman"/>
        <family val="1"/>
      </rPr>
      <t>№21, ул.Торайгырова 11в</t>
    </r>
    <r>
      <rPr>
        <sz val="12"/>
        <rFont val="Times New Roman"/>
        <family val="1"/>
      </rPr>
      <t xml:space="preserve"> в Бостандыкском районе города Алматы</t>
    </r>
  </si>
  <si>
    <r>
      <t xml:space="preserve">Ремонт, реконструкция и автоматизация работы насосной станции </t>
    </r>
    <r>
      <rPr>
        <b/>
        <sz val="12"/>
        <rFont val="Times New Roman"/>
        <family val="1"/>
      </rPr>
      <t>№39, мкр.Алмагуль д.1в</t>
    </r>
    <r>
      <rPr>
        <sz val="12"/>
        <rFont val="Times New Roman"/>
        <family val="1"/>
      </rPr>
      <t xml:space="preserve"> в Бостандыкском районе города Алматы</t>
    </r>
  </si>
  <si>
    <r>
      <t xml:space="preserve">Ремонт, реконструкция и автоматизация работы насосной станции </t>
    </r>
    <r>
      <rPr>
        <b/>
        <sz val="12"/>
        <rFont val="Times New Roman"/>
        <family val="1"/>
      </rPr>
      <t>№54, ул.Мынбаева 98в</t>
    </r>
    <r>
      <rPr>
        <sz val="12"/>
        <rFont val="Times New Roman"/>
        <family val="1"/>
      </rPr>
      <t xml:space="preserve"> в Бостандыкском районе города Алматы</t>
    </r>
  </si>
  <si>
    <r>
      <t xml:space="preserve">Ремонт, реконструкция и автоматизация работы насосной станции </t>
    </r>
    <r>
      <rPr>
        <b/>
        <sz val="12"/>
        <rFont val="Times New Roman"/>
        <family val="1"/>
      </rPr>
      <t>№82, мкр.Казахфильм 34в</t>
    </r>
    <r>
      <rPr>
        <sz val="12"/>
        <rFont val="Times New Roman"/>
        <family val="1"/>
      </rPr>
      <t xml:space="preserve"> в Бостандыкском районе города Алматы</t>
    </r>
  </si>
  <si>
    <r>
      <t xml:space="preserve">Ремонт, реконструкция и автоматизация работы насосной станции </t>
    </r>
    <r>
      <rPr>
        <b/>
        <sz val="12"/>
        <rFont val="Times New Roman"/>
        <family val="1"/>
      </rPr>
      <t>№85, ул.Жарокова 283в</t>
    </r>
    <r>
      <rPr>
        <sz val="12"/>
        <rFont val="Times New Roman"/>
        <family val="1"/>
      </rPr>
      <t xml:space="preserve"> в Бостандыкском районе города Алматы</t>
    </r>
  </si>
  <si>
    <r>
      <t xml:space="preserve">Ремонт, реконструкция и автоматизация работы насосной станции </t>
    </r>
    <r>
      <rPr>
        <b/>
        <sz val="12"/>
        <rFont val="Times New Roman"/>
        <family val="1"/>
      </rPr>
      <t>№98, ул.Ауэзова - ул.Мынбаева д.40а</t>
    </r>
    <r>
      <rPr>
        <sz val="12"/>
        <rFont val="Times New Roman"/>
        <family val="1"/>
      </rPr>
      <t xml:space="preserve"> в Бостандыкском районе города Алматы</t>
    </r>
  </si>
  <si>
    <r>
      <t xml:space="preserve">Ремонт, реконструкция и автоматизация работы насосной станции </t>
    </r>
    <r>
      <rPr>
        <b/>
        <sz val="12"/>
        <rFont val="Times New Roman"/>
        <family val="1"/>
      </rPr>
      <t>№102, пр.Аль Фараби д.75/3 в</t>
    </r>
    <r>
      <rPr>
        <sz val="12"/>
        <rFont val="Times New Roman"/>
        <family val="1"/>
      </rPr>
      <t xml:space="preserve"> Бостандыкском районе города Алматы</t>
    </r>
  </si>
  <si>
    <r>
      <t xml:space="preserve">Реконструкция водопроводных сетей. Водопроводная сеть по </t>
    </r>
    <r>
      <rPr>
        <b/>
        <sz val="12"/>
        <rFont val="Times New Roman"/>
        <family val="1"/>
      </rPr>
      <t xml:space="preserve">ул.Есенберлина </t>
    </r>
    <r>
      <rPr>
        <sz val="12"/>
        <rFont val="Times New Roman"/>
        <family val="1"/>
      </rPr>
      <t>от ул.Добролюбова до ул.Татибекова, по ул.Тюленина от ул.Есенберлина до ул.Кокчетавская в Медеуском районе города Алматы (Ду-100,150,200мм)</t>
    </r>
  </si>
  <si>
    <r>
      <t xml:space="preserve">Реконструкция водопроводных сетей. Водопроводная сеть по  </t>
    </r>
    <r>
      <rPr>
        <b/>
        <sz val="12"/>
        <rFont val="Times New Roman"/>
        <family val="1"/>
      </rPr>
      <t xml:space="preserve">ул.Алгабаская </t>
    </r>
    <r>
      <rPr>
        <sz val="12"/>
        <rFont val="Times New Roman"/>
        <family val="1"/>
      </rPr>
      <t>на восток до ул.Физули от ВК-119 на восток до ВК-108 в Турксибском районе города Алматы (Ду 600мм).</t>
    </r>
  </si>
  <si>
    <r>
      <t>Реконструкция водопроводных сетей. Водопроводная сеть по</t>
    </r>
    <r>
      <rPr>
        <b/>
        <sz val="12"/>
        <rFont val="Times New Roman"/>
        <family val="1"/>
      </rPr>
      <t xml:space="preserve"> ул.Элеваторская </t>
    </r>
    <r>
      <rPr>
        <sz val="12"/>
        <rFont val="Times New Roman"/>
        <family val="1"/>
      </rPr>
      <t>(внутридворовая сеть и ввода в дома) № 263/17, 19, 12, 13, 15, 21, 16, 14, 26, 23, 11, 9, 10, 25, 27, 8, 5, 3, 1, 2, 4 в Турксибском районе г.Алматы (Ду 100мм).</t>
    </r>
  </si>
  <si>
    <r>
      <t>Реконструкция водопроводных сетей. Водопроводная сеть по</t>
    </r>
    <r>
      <rPr>
        <b/>
        <sz val="12"/>
        <rFont val="Times New Roman"/>
        <family val="1"/>
      </rPr>
      <t xml:space="preserve"> ул.Каракалпакская </t>
    </r>
    <r>
      <rPr>
        <sz val="12"/>
        <rFont val="Times New Roman"/>
        <family val="1"/>
      </rPr>
      <t>от ВК-2 до ВК-7 в Турксибском районе г.Алматы (Ду 100мм).</t>
    </r>
  </si>
  <si>
    <r>
      <t>Реконструкция водопроводных сетей. Водороводная сеть по</t>
    </r>
    <r>
      <rPr>
        <b/>
        <sz val="12"/>
        <rFont val="Times New Roman"/>
        <family val="1"/>
      </rPr>
      <t xml:space="preserve"> ул.Курманова</t>
    </r>
    <r>
      <rPr>
        <sz val="12"/>
        <rFont val="Times New Roman"/>
        <family val="1"/>
      </rPr>
      <t xml:space="preserve"> от ВК-8 до ВК-16 в Турксибском районе г.Алматы (Ду 100мм).</t>
    </r>
  </si>
  <si>
    <r>
      <t>Реконструкция водопроводных сетей. Водопроводная сеть по</t>
    </r>
    <r>
      <rPr>
        <b/>
        <sz val="12"/>
        <rFont val="Times New Roman"/>
        <family val="1"/>
      </rPr>
      <t xml:space="preserve"> пр.Сейфуллина, </t>
    </r>
    <r>
      <rPr>
        <sz val="12"/>
        <rFont val="Times New Roman"/>
        <family val="1"/>
      </rPr>
      <t>№198,196,194,190,188 от ВК-76 до присоединения по ул.Глазунова ВК-18 в Турксибском районе г.Алматы (Ду 100мм).</t>
    </r>
  </si>
  <si>
    <r>
      <t xml:space="preserve">Реконструкция водопроводных сетей. Водопроводная сеть по </t>
    </r>
    <r>
      <rPr>
        <b/>
        <sz val="12"/>
        <rFont val="Times New Roman"/>
        <family val="1"/>
      </rPr>
      <t xml:space="preserve">ул.Беринга </t>
    </r>
    <r>
      <rPr>
        <sz val="12"/>
        <rFont val="Times New Roman"/>
        <family val="1"/>
      </rPr>
      <t>на север  по ул.О.Дундича, ул.Резвых от ВК-5 до ВК-16,   ввод в школу МВД в Турксибском районе г.Алматы(Ду 150мм).</t>
    </r>
  </si>
  <si>
    <r>
      <t xml:space="preserve">Реконструкция водопроводных сетей. Водопроводная сеть по </t>
    </r>
    <r>
      <rPr>
        <b/>
        <sz val="12"/>
        <rFont val="Times New Roman"/>
        <family val="1"/>
      </rPr>
      <t xml:space="preserve">ул.Рабочая </t>
    </r>
    <r>
      <rPr>
        <sz val="12"/>
        <rFont val="Times New Roman"/>
        <family val="1"/>
      </rPr>
      <t xml:space="preserve"> от ВК-48  на на юг до ул.Великолукская ВК -42 в Турксибском районе г.Алматы (Ду 100мм).</t>
    </r>
  </si>
  <si>
    <r>
      <t xml:space="preserve">Реконструкция водопроводных сетей. Водопроводная сеть по </t>
    </r>
    <r>
      <rPr>
        <b/>
        <sz val="12"/>
        <rFont val="Times New Roman"/>
        <family val="1"/>
      </rPr>
      <t>ул.Муканова 227,</t>
    </r>
    <r>
      <rPr>
        <sz val="12"/>
        <rFont val="Times New Roman"/>
        <family val="1"/>
      </rPr>
      <t xml:space="preserve"> 233,  по  ул.Карасай батыра 151 ,124, 126, по ул. Кабанбай батыра 151, по ул. Жумалиева 144  в Алмалинском районе города Алматы (d-300мм,150,100,80,50)</t>
    </r>
  </si>
  <si>
    <r>
      <t>Реконструкция водопроводных сетей. Водопроводная сеть по</t>
    </r>
    <r>
      <rPr>
        <b/>
        <sz val="12"/>
        <rFont val="Times New Roman"/>
        <family val="1"/>
      </rPr>
      <t xml:space="preserve"> ул.Панфилова</t>
    </r>
    <r>
      <rPr>
        <sz val="12"/>
        <rFont val="Times New Roman"/>
        <family val="1"/>
      </rPr>
      <t xml:space="preserve"> от пр.Абая до ул.Курмангазы в Алмалинском районе города Алматы  (d-75, 80, 150мм).</t>
    </r>
  </si>
  <si>
    <r>
      <t xml:space="preserve">Реконструкция водопроводных сетей. Водопроводная сеть по </t>
    </r>
    <r>
      <rPr>
        <b/>
        <sz val="12"/>
        <rFont val="Times New Roman"/>
        <family val="1"/>
      </rPr>
      <t xml:space="preserve">ул.Бокеева уг. пр.Райымбека </t>
    </r>
    <r>
      <rPr>
        <sz val="12"/>
        <rFont val="Times New Roman"/>
        <family val="1"/>
      </rPr>
      <t>от ВК-1324 до ул.Сахалинская дом №3 ВК-1306., в Алатауском районе города Алматы (d-100-150мм)</t>
    </r>
  </si>
  <si>
    <r>
      <t xml:space="preserve">Реконструкция водопроводных сетей. Водопроводная сеть по </t>
    </r>
    <r>
      <rPr>
        <b/>
        <sz val="12"/>
        <rFont val="Times New Roman"/>
        <family val="1"/>
      </rPr>
      <t xml:space="preserve">ул.Бокеева, 92 </t>
    </r>
    <r>
      <rPr>
        <sz val="12"/>
        <rFont val="Times New Roman"/>
        <family val="1"/>
      </rPr>
      <t>от ВК-1305 до пр.Рыскулова ВК-1318 в Алатауском районе города Алматы  (d-150мм).</t>
    </r>
  </si>
  <si>
    <r>
      <t>Реконструкция водопроводных сетей. Водопроводная сеть по</t>
    </r>
    <r>
      <rPr>
        <b/>
        <sz val="12"/>
        <rFont val="Times New Roman"/>
        <family val="1"/>
      </rPr>
      <t xml:space="preserve"> ул.Стрелецкая </t>
    </r>
    <r>
      <rPr>
        <sz val="12"/>
        <rFont val="Times New Roman"/>
        <family val="1"/>
      </rPr>
      <t>уг. пр.Райымбека от ВК-1325 до ул.Срелецкая дом №39 ВК-ПГ1309 и от ул.Стрелецкой дом №26 ВК-1308   по ул.Ишимская до ВК-ПГ1296 ул.  Бокеева в Алатауском районе города Алматы  (d-100мм).</t>
    </r>
  </si>
  <si>
    <r>
      <t xml:space="preserve">Реконструкция водопроводных сетей. Водопроводная сеть по </t>
    </r>
    <r>
      <rPr>
        <b/>
        <sz val="12"/>
        <rFont val="Times New Roman"/>
        <family val="1"/>
      </rPr>
      <t>ул.Текелийская</t>
    </r>
    <r>
      <rPr>
        <sz val="12"/>
        <rFont val="Times New Roman"/>
        <family val="1"/>
      </rPr>
      <t xml:space="preserve"> уг. пр.Райымбека от ВК-1329 до ул.Магаданская дом № 17 уг. ул.Текелийская ВК-1337 в Алатауском районе города Алматы (d-200мм).</t>
    </r>
  </si>
  <si>
    <r>
      <t>Реконструкция водопроводных сетей. Водопроводная сеть по</t>
    </r>
    <r>
      <rPr>
        <b/>
        <sz val="12"/>
        <rFont val="Times New Roman"/>
        <family val="1"/>
      </rPr>
      <t xml:space="preserve"> ул. Магаданская, </t>
    </r>
    <r>
      <rPr>
        <sz val="12"/>
        <rFont val="Times New Roman"/>
        <family val="1"/>
      </rPr>
      <t>16 уг. ул. Альпийская,13 от ВК-ПГ1335 до пр. Рыскулова ВК-1358   в Алатауском районе города Алматы  (d-150мм).</t>
    </r>
  </si>
  <si>
    <r>
      <t>Реконструкция водопроводных сетей. Водопроводная сеть в</t>
    </r>
    <r>
      <rPr>
        <b/>
        <sz val="12"/>
        <rFont val="Times New Roman"/>
        <family val="1"/>
      </rPr>
      <t xml:space="preserve"> мкр.Мамыр -1</t>
    </r>
    <r>
      <rPr>
        <sz val="12"/>
        <rFont val="Times New Roman"/>
        <family val="1"/>
      </rPr>
      <t xml:space="preserve"> д. № 1-20 в Ауэзовском районе города Алматы ( Ду 100, 50мм)</t>
    </r>
  </si>
  <si>
    <r>
      <t xml:space="preserve">Реконструкция водопроводных сетей. Водопроводная сеть в </t>
    </r>
    <r>
      <rPr>
        <b/>
        <sz val="12"/>
        <rFont val="Times New Roman"/>
        <family val="1"/>
      </rPr>
      <t xml:space="preserve"> мкр.Аксай- 3 </t>
    </r>
    <r>
      <rPr>
        <sz val="12"/>
        <rFont val="Times New Roman"/>
        <family val="1"/>
      </rPr>
      <t>д. № 1/1,2/1,2,3,4,5,6,7,8,9,10,10а,11,12,13,34,36 в Ауэзовском районе города Алматы ( Ду 50, 75, 100, 150, 250мм)</t>
    </r>
  </si>
  <si>
    <r>
      <t>Реконструкция водопроводных сетей. Водопроводная сеть в</t>
    </r>
    <r>
      <rPr>
        <b/>
        <sz val="12"/>
        <rFont val="Times New Roman"/>
        <family val="1"/>
      </rPr>
      <t xml:space="preserve"> мкр.Жетысу-3</t>
    </r>
    <r>
      <rPr>
        <sz val="12"/>
        <rFont val="Times New Roman"/>
        <family val="1"/>
      </rPr>
      <t xml:space="preserve"> д. № 1,2,3,4   в Ауэзовском районе города Алматы ( Ду 50, 70, 100мм)</t>
    </r>
  </si>
  <si>
    <r>
      <t>Реконструкция водопроводных сетей. Водопроводная сеть в</t>
    </r>
    <r>
      <rPr>
        <b/>
        <sz val="12"/>
        <rFont val="Times New Roman"/>
        <family val="1"/>
      </rPr>
      <t xml:space="preserve"> микрорайоне 3</t>
    </r>
    <r>
      <rPr>
        <sz val="12"/>
        <rFont val="Times New Roman"/>
        <family val="1"/>
      </rPr>
      <t xml:space="preserve"> д. №7,8,10,11,12,13 в Ауэзовском районе города Алматы ( Ду 50, 100,150мм)</t>
    </r>
  </si>
  <si>
    <r>
      <t>Реконструкция водопроводных сетей. Водопровод по</t>
    </r>
    <r>
      <rPr>
        <b/>
        <sz val="12"/>
        <rFont val="Times New Roman"/>
        <family val="1"/>
      </rPr>
      <t xml:space="preserve"> ул.Полежаева </t>
    </r>
    <r>
      <rPr>
        <sz val="12"/>
        <rFont val="Times New Roman"/>
        <family val="1"/>
      </rPr>
      <t xml:space="preserve"> от пр.Райымбека  до ул.Полежаева, 223 в Жетысуском районе города Алматы (Ду300, 250, 200, 150, 100мм)</t>
    </r>
  </si>
  <si>
    <r>
      <t xml:space="preserve">Реконструкция водопроводных сетей. Водопроводная сеть по </t>
    </r>
    <r>
      <rPr>
        <b/>
        <sz val="12"/>
        <rFont val="Times New Roman"/>
        <family val="1"/>
      </rPr>
      <t>ул.Домбровского</t>
    </r>
    <r>
      <rPr>
        <sz val="12"/>
        <rFont val="Times New Roman"/>
        <family val="1"/>
      </rPr>
      <t xml:space="preserve"> от ВК-18 до ВК-6, в Турксибском районе города Алматы (Ду-300  мм) </t>
    </r>
  </si>
  <si>
    <r>
      <t>Реконструкция водопроводных сетей. Водопроводная сеть по</t>
    </r>
    <r>
      <rPr>
        <b/>
        <sz val="12"/>
        <rFont val="Times New Roman"/>
        <family val="1"/>
      </rPr>
      <t xml:space="preserve"> ул.Бехтерева </t>
    </r>
    <r>
      <rPr>
        <sz val="12"/>
        <rFont val="Times New Roman"/>
        <family val="1"/>
      </rPr>
      <t>дома № 65а-б, 67в, 55а-б, 59а-б, 57а-б, 53а-б от ВК-101 (внутридворовые сети) до ВК-113 в Турксибском районе г.Алматы.</t>
    </r>
  </si>
  <si>
    <r>
      <t xml:space="preserve">Реконструкция водопроводных сетей. Водопроводная сеть по </t>
    </r>
    <r>
      <rPr>
        <b/>
        <sz val="12"/>
        <rFont val="Times New Roman"/>
        <family val="1"/>
      </rPr>
      <t>ул.Жумабаева</t>
    </r>
    <r>
      <rPr>
        <sz val="12"/>
        <rFont val="Times New Roman"/>
        <family val="1"/>
      </rPr>
      <t xml:space="preserve"> от ВК №121  на восток до ул.Бехтерева  ВК №91, ул.Жумабаева, № 20, ул.Сейфуллина №84 ввод в дома (Ду-200  мм) </t>
    </r>
  </si>
  <si>
    <r>
      <t>Насосный агрегат двухстороннего входа,</t>
    </r>
    <r>
      <rPr>
        <b/>
        <sz val="12"/>
        <rFont val="Times New Roman"/>
        <family val="1"/>
      </rPr>
      <t xml:space="preserve"> Q= 720м3/ч, Н=90м</t>
    </r>
    <r>
      <rPr>
        <sz val="12"/>
        <rFont val="Times New Roman"/>
        <family val="1"/>
      </rPr>
      <t>,с электродвигателем 250 кВт,  U=400В. В комплекте со шкафом управления на базе ЧРП</t>
    </r>
  </si>
  <si>
    <r>
      <t>Насосный агрегат двухстороннего входа,</t>
    </r>
    <r>
      <rPr>
        <b/>
        <sz val="12"/>
        <rFont val="Times New Roman"/>
        <family val="1"/>
      </rPr>
      <t xml:space="preserve"> Q= 720м3/ч, Н=90м</t>
    </r>
    <r>
      <rPr>
        <sz val="12"/>
        <rFont val="Times New Roman"/>
        <family val="1"/>
      </rPr>
      <t xml:space="preserve">,с электродвигателем 250 кВт,  U=400В. </t>
    </r>
  </si>
  <si>
    <r>
      <t xml:space="preserve">Насосный агрегат двухстороннего входа </t>
    </r>
    <r>
      <rPr>
        <b/>
        <sz val="12"/>
        <rFont val="Times New Roman"/>
        <family val="1"/>
      </rPr>
      <t>150м3 на 150м</t>
    </r>
    <r>
      <rPr>
        <sz val="12"/>
        <rFont val="Times New Roman"/>
        <family val="1"/>
      </rPr>
      <t xml:space="preserve"> с высоковольтным двигателем</t>
    </r>
  </si>
  <si>
    <r>
      <t xml:space="preserve">Консольный насосный агрегат  </t>
    </r>
    <r>
      <rPr>
        <b/>
        <sz val="12"/>
        <rFont val="Times New Roman"/>
        <family val="1"/>
      </rPr>
      <t>Q= 90 м3/ч, Н=85м</t>
    </r>
    <r>
      <rPr>
        <sz val="12"/>
        <rFont val="Times New Roman"/>
        <family val="1"/>
      </rPr>
      <t xml:space="preserve">,с электродвигателем  Р=30кВт,  U=400В, на базе ЧРП </t>
    </r>
  </si>
  <si>
    <r>
      <t xml:space="preserve">Консольный насосный агрегат </t>
    </r>
    <r>
      <rPr>
        <b/>
        <sz val="12"/>
        <rFont val="Times New Roman"/>
        <family val="1"/>
      </rPr>
      <t xml:space="preserve"> Q= 25 м3/ч, Н=35м</t>
    </r>
    <r>
      <rPr>
        <sz val="12"/>
        <rFont val="Times New Roman"/>
        <family val="1"/>
      </rPr>
      <t xml:space="preserve">,с электродвигателем  Р=5,5кВт,  U=400В, </t>
    </r>
  </si>
  <si>
    <r>
      <t xml:space="preserve">Консольный насосные агрегат  </t>
    </r>
    <r>
      <rPr>
        <b/>
        <sz val="12"/>
        <rFont val="Times New Roman"/>
        <family val="1"/>
      </rPr>
      <t>Q= 50 м3/ч, Н=50 м</t>
    </r>
    <r>
      <rPr>
        <sz val="12"/>
        <rFont val="Times New Roman"/>
        <family val="1"/>
      </rPr>
      <t xml:space="preserve">,с электродвигателем  Р=15кВт,  U=400В.с шкафом управления </t>
    </r>
  </si>
  <si>
    <r>
      <t>Погружной насос с раздельной системой охлаждения производительностью</t>
    </r>
    <r>
      <rPr>
        <b/>
        <sz val="12"/>
        <rFont val="Times New Roman"/>
        <family val="1"/>
      </rPr>
      <t xml:space="preserve"> 6,5м³/час с напором 185м</t>
    </r>
  </si>
  <si>
    <r>
      <t>Погружной насос с раздельной системой охлаждения производительностью</t>
    </r>
    <r>
      <rPr>
        <b/>
        <sz val="12"/>
        <rFont val="Times New Roman"/>
        <family val="1"/>
      </rPr>
      <t xml:space="preserve"> 160м³/час с напором 100м</t>
    </r>
  </si>
  <si>
    <r>
      <t>Погружной насос с раздельной системой охлаждения производительностью</t>
    </r>
    <r>
      <rPr>
        <b/>
        <sz val="12"/>
        <rFont val="Times New Roman"/>
        <family val="1"/>
      </rPr>
      <t xml:space="preserve"> 160м³/час с напором 65м</t>
    </r>
  </si>
  <si>
    <r>
      <t xml:space="preserve">Дизельная мотопомпа для сильно-загрязненных вод ROBIN SUBARU PTD 405T двигатель DY41D
</t>
    </r>
    <r>
      <rPr>
        <b/>
        <i/>
        <sz val="12"/>
        <rFont val="Times New Roman"/>
        <family val="1"/>
      </rPr>
      <t>(ГОС)</t>
    </r>
  </si>
  <si>
    <r>
      <t xml:space="preserve">Реконструкция водопроводных сетей. Водопроводная сеть по </t>
    </r>
    <r>
      <rPr>
        <b/>
        <sz val="12"/>
        <rFont val="Times New Roman"/>
        <family val="1"/>
      </rPr>
      <t>ул.Шухова</t>
    </r>
    <r>
      <rPr>
        <sz val="12"/>
        <rFont val="Times New Roman"/>
        <family val="1"/>
      </rPr>
      <t xml:space="preserve"> от ул.Пензенской до ул.Оренбургской в Медеуском районе города Алматы                         (d-273мм -189м ; d-219мм -189м; d-159мм -503,7м; d-114мм -18м, Ст.; d-110мм -378,9м,ПЭ).</t>
    </r>
  </si>
  <si>
    <r>
      <t>Реконструкция водопроводных сетей. Водопроводная сеть по по</t>
    </r>
    <r>
      <rPr>
        <b/>
        <sz val="12"/>
        <rFont val="Times New Roman"/>
        <family val="1"/>
      </rPr>
      <t xml:space="preserve"> ул.Навои </t>
    </r>
    <r>
      <rPr>
        <sz val="12"/>
        <rFont val="Times New Roman"/>
        <family val="1"/>
      </rPr>
      <t>от пр.Аль-Фараби до ул.Биржана, переход ул.Навои и на север водопровод жилых домов по ул.Навои №310, 310а, 312, 312а, 314, 314а, 316, 320 в Бостандыкском районе города Алматы (d-50, 80, 100, 150, 200мм).</t>
    </r>
  </si>
  <si>
    <r>
      <t xml:space="preserve">Реконструкция водопроводных сетей. Водопроводная сеть по </t>
    </r>
    <r>
      <rPr>
        <b/>
        <sz val="12"/>
        <rFont val="Times New Roman"/>
        <family val="1"/>
      </rPr>
      <t xml:space="preserve">ул.Чайковского </t>
    </r>
    <r>
      <rPr>
        <sz val="12"/>
        <rFont val="Times New Roman"/>
        <family val="1"/>
      </rPr>
      <t>от куста №16 до ул.Гоголя в Алмалинском районе города Алматы  (d-325мм -234м ; Ст.; d-110мм -135,6м, d-63мм -128,4м,ПЭ).</t>
    </r>
  </si>
  <si>
    <r>
      <t xml:space="preserve">Ремонт, реконструкция и автоматизация работы насосной станции </t>
    </r>
    <r>
      <rPr>
        <b/>
        <sz val="12"/>
        <rFont val="Times New Roman"/>
        <family val="1"/>
      </rPr>
      <t>№110, ул.Розыбакиева 250в</t>
    </r>
    <r>
      <rPr>
        <sz val="12"/>
        <rFont val="Times New Roman"/>
        <family val="1"/>
      </rPr>
      <t xml:space="preserve"> в Бостандыкском районе города Алматы</t>
    </r>
  </si>
  <si>
    <r>
      <t xml:space="preserve">Ремонт, реконструкция и автоматизация работы насосной станции </t>
    </r>
    <r>
      <rPr>
        <b/>
        <sz val="12"/>
        <rFont val="Times New Roman"/>
        <family val="1"/>
      </rPr>
      <t xml:space="preserve">№113, ул.Мынбаева 93в - пр.Гагарина </t>
    </r>
    <r>
      <rPr>
        <sz val="12"/>
        <rFont val="Times New Roman"/>
        <family val="1"/>
      </rPr>
      <t>в Бостандыкском районе города Алматы</t>
    </r>
  </si>
  <si>
    <r>
      <t xml:space="preserve">Ремонт, реконструкция и автоматизация работы насосной станции </t>
    </r>
    <r>
      <rPr>
        <b/>
        <sz val="12"/>
        <rFont val="Times New Roman"/>
        <family val="1"/>
      </rPr>
      <t>№115, ул.Сейфуллина 550 - ул.Сатпаева</t>
    </r>
    <r>
      <rPr>
        <sz val="12"/>
        <rFont val="Times New Roman"/>
        <family val="1"/>
      </rPr>
      <t xml:space="preserve"> в Бостандыкском районе города Алматы</t>
    </r>
  </si>
  <si>
    <r>
      <t xml:space="preserve">Ремонт, реконструкция и автоматизация работы насосной станции </t>
    </r>
    <r>
      <rPr>
        <b/>
        <sz val="12"/>
        <rFont val="Times New Roman"/>
        <family val="1"/>
      </rPr>
      <t>№127, мкр.Таугуль 2, д.36б</t>
    </r>
    <r>
      <rPr>
        <sz val="12"/>
        <rFont val="Times New Roman"/>
        <family val="1"/>
      </rPr>
      <t xml:space="preserve"> в Бостандыкском районе города Алматы</t>
    </r>
  </si>
  <si>
    <r>
      <t xml:space="preserve">Ремонт, реконструкция и автоматизация работы насосной станции </t>
    </r>
    <r>
      <rPr>
        <b/>
        <sz val="12"/>
        <rFont val="Times New Roman"/>
        <family val="1"/>
      </rPr>
      <t xml:space="preserve">№142, ул.Розыбакиева 291 КРТЗ </t>
    </r>
    <r>
      <rPr>
        <sz val="12"/>
        <rFont val="Times New Roman"/>
        <family val="1"/>
      </rPr>
      <t>в Бостандыкском районе города Алматы</t>
    </r>
  </si>
  <si>
    <r>
      <t xml:space="preserve">Ремонт, реконструкция и автоматизация работы насосной станции </t>
    </r>
    <r>
      <rPr>
        <b/>
        <sz val="12"/>
        <rFont val="Times New Roman"/>
        <family val="1"/>
      </rPr>
      <t xml:space="preserve">№134, ул.Аносова 133 - ул.Шакарима </t>
    </r>
    <r>
      <rPr>
        <sz val="12"/>
        <rFont val="Times New Roman"/>
        <family val="1"/>
      </rPr>
      <t>в Алмалинском районе города Алматы</t>
    </r>
  </si>
  <si>
    <r>
      <t xml:space="preserve">Ремонт, реконструкция и автоматизация работы насосной станции </t>
    </r>
    <r>
      <rPr>
        <b/>
        <sz val="12"/>
        <rFont val="Times New Roman"/>
        <family val="1"/>
      </rPr>
      <t>№38, пр.Аль Фараби 65б в</t>
    </r>
    <r>
      <rPr>
        <sz val="12"/>
        <rFont val="Times New Roman"/>
        <family val="1"/>
      </rPr>
      <t xml:space="preserve"> Медеуском районе города Алматы</t>
    </r>
  </si>
  <si>
    <r>
      <t>Ремонт, реконструкция и автоматизация работы насосной станции</t>
    </r>
    <r>
      <rPr>
        <b/>
        <sz val="12"/>
        <rFont val="Times New Roman"/>
        <family val="1"/>
      </rPr>
      <t xml:space="preserve"> №65, ул.Пушкина 38б - ул.Жибек Жолы </t>
    </r>
    <r>
      <rPr>
        <sz val="12"/>
        <rFont val="Times New Roman"/>
        <family val="1"/>
      </rPr>
      <t>в Медеуском районе города Алматы</t>
    </r>
  </si>
  <si>
    <r>
      <t xml:space="preserve">Реконструкция водопроводных сетей. Водопроводная сеть по </t>
    </r>
    <r>
      <rPr>
        <b/>
        <sz val="12"/>
        <rFont val="Times New Roman"/>
        <family val="1"/>
      </rPr>
      <t>ул.Тлендиева № 52,</t>
    </r>
    <r>
      <rPr>
        <sz val="12"/>
        <rFont val="Times New Roman"/>
        <family val="1"/>
      </rPr>
      <t xml:space="preserve"> 54, по ул.Толе би № 253, 255, 257, по ул.Прокофьева № 49, 51 в Алмалинском районе города Алматы (d-80, 100, 150, 200мм).</t>
    </r>
  </si>
  <si>
    <r>
      <t xml:space="preserve">Реконструкция водопроводных сетей. Водопроводная сеть по </t>
    </r>
    <r>
      <rPr>
        <b/>
        <sz val="12"/>
        <rFont val="Times New Roman"/>
        <family val="1"/>
      </rPr>
      <t>ул.Биокомбинатская</t>
    </r>
    <r>
      <rPr>
        <sz val="12"/>
        <rFont val="Times New Roman"/>
        <family val="1"/>
      </rPr>
      <t xml:space="preserve"> между пр. Абая и ул. Шевченко в Алмалинском районе города Алматы (Ду - 50,100,200)</t>
    </r>
  </si>
  <si>
    <r>
      <t xml:space="preserve">Реконструкция водопроводных сетей. Водопроводная сеть по </t>
    </r>
    <r>
      <rPr>
        <b/>
        <sz val="12"/>
        <rFont val="Times New Roman"/>
        <family val="1"/>
      </rPr>
      <t>ул.Шевченко:</t>
    </r>
    <r>
      <rPr>
        <sz val="12"/>
        <rFont val="Times New Roman"/>
        <family val="1"/>
      </rPr>
      <t xml:space="preserve"> от ул.Байзакова до ул.Манаса; от ул.Ауэзова до ул.Клочкова; от ул.Айманова до ул.Розыбакиева; от ул.Джандарбекова до ул.Умбетбаева  в Алмалинском районе города Алматы (d-100, 150, 200, 250, 300мм).</t>
    </r>
  </si>
  <si>
    <r>
      <t>Реконструкция водопроводных сетей. Водопроводная сеть по</t>
    </r>
    <r>
      <rPr>
        <b/>
        <sz val="12"/>
        <rFont val="Times New Roman"/>
        <family val="1"/>
      </rPr>
      <t xml:space="preserve"> ул.Макатаева 81, </t>
    </r>
    <r>
      <rPr>
        <sz val="12"/>
        <rFont val="Times New Roman"/>
        <family val="1"/>
      </rPr>
      <t>ул.Панфилова 75, ул.Молдагуловой 32 в Алмалинском районе города Алматы (Ду 50,100,150,600)</t>
    </r>
  </si>
  <si>
    <r>
      <t>Реконструкция водопроводных сетей. Водопроводная сеть по</t>
    </r>
    <r>
      <rPr>
        <b/>
        <sz val="12"/>
        <rFont val="Times New Roman"/>
        <family val="1"/>
      </rPr>
      <t xml:space="preserve"> ул.Айтеке би </t>
    </r>
    <r>
      <rPr>
        <sz val="12"/>
        <rFont val="Times New Roman"/>
        <family val="1"/>
      </rPr>
      <t>от пр.Абылай хана до ул.Панфилова в Алмалинском районе города Алматы (Ду-600мм)</t>
    </r>
  </si>
  <si>
    <r>
      <t xml:space="preserve">Реконструкция водопроводных сетей. Водопроводная сеть в </t>
    </r>
    <r>
      <rPr>
        <b/>
        <sz val="12"/>
        <rFont val="Times New Roman"/>
        <family val="1"/>
      </rPr>
      <t>микрорайоне 6,</t>
    </r>
    <r>
      <rPr>
        <sz val="12"/>
        <rFont val="Times New Roman"/>
        <family val="1"/>
      </rPr>
      <t xml:space="preserve"> д. №  1, 2, 8А, 9, 10, 10А, 14, 17А, 18А, 19, 59, 63  в Ауэзовском районе города Алматы (Ду 50, 80, 100,150, 250мм)</t>
    </r>
  </si>
  <si>
    <r>
      <t>Реконструкция водопроводных сетей. Водопроводная сеть по</t>
    </r>
    <r>
      <rPr>
        <b/>
        <sz val="12"/>
        <rFont val="Times New Roman"/>
        <family val="1"/>
      </rPr>
      <t xml:space="preserve"> ул.Чернышевского</t>
    </r>
    <r>
      <rPr>
        <sz val="12"/>
        <rFont val="Times New Roman"/>
        <family val="1"/>
      </rPr>
      <t xml:space="preserve"> от  ВК-57  на восток до ул.Акынов  ВК-89 в Турксибском районе города Алматы (Ду 200  мм).</t>
    </r>
  </si>
  <si>
    <r>
      <t xml:space="preserve">Реконструкция водопроводных сетей. Водопроводная сеть по </t>
    </r>
    <r>
      <rPr>
        <b/>
        <sz val="12"/>
        <rFont val="Times New Roman"/>
        <family val="1"/>
      </rPr>
      <t xml:space="preserve">ул.Усачева </t>
    </r>
    <r>
      <rPr>
        <sz val="12"/>
        <rFont val="Times New Roman"/>
        <family val="1"/>
      </rPr>
      <t>от ВК-89  до ВК-155  в Турксибском районе города Алматы (Ду 150  мм).</t>
    </r>
  </si>
  <si>
    <r>
      <t>Реконструкция водопроводных сетей. Водопроводная сеть по</t>
    </r>
    <r>
      <rPr>
        <b/>
        <sz val="12"/>
        <rFont val="Times New Roman"/>
        <family val="1"/>
      </rPr>
      <t xml:space="preserve"> ул.Заветная </t>
    </r>
    <r>
      <rPr>
        <sz val="12"/>
        <rFont val="Times New Roman"/>
        <family val="1"/>
      </rPr>
      <t>от ВК-19  на север до тупика, до ВК-29 в Турксибском районе г.Алматы (Ду 150   мм).</t>
    </r>
  </si>
  <si>
    <r>
      <t xml:space="preserve">Реконструкция водопроводных сетей. Водопроводная сеть по </t>
    </r>
    <r>
      <rPr>
        <b/>
        <sz val="12"/>
        <rFont val="Times New Roman"/>
        <family val="1"/>
      </rPr>
      <t xml:space="preserve">ул.Ровенского  </t>
    </r>
    <r>
      <rPr>
        <sz val="12"/>
        <rFont val="Times New Roman"/>
        <family val="1"/>
      </rPr>
      <t>от  ВК-76 на восток до тупика, без  ВК в Турксибском районе г.Алматы (Ду-100  мм).</t>
    </r>
  </si>
  <si>
    <r>
      <t xml:space="preserve">Реконструкция водопроводных сетей. Водопроводная сеть по </t>
    </r>
    <r>
      <rPr>
        <b/>
        <sz val="12"/>
        <rFont val="Times New Roman"/>
        <family val="1"/>
      </rPr>
      <t>ул.Сейфуллина,</t>
    </r>
    <r>
      <rPr>
        <sz val="12"/>
        <rFont val="Times New Roman"/>
        <family val="1"/>
      </rPr>
      <t xml:space="preserve"> 117,119,121,123,47,49,51,53 ввод в дома от ВК-115, внутридворовой  водопровод  до ВК-107  в Турксибском районе г.Алматы (Ду 100  мм).</t>
    </r>
  </si>
  <si>
    <r>
      <t xml:space="preserve">Реконструкция водопроводных сетей. Водопроводная сеть в </t>
    </r>
    <r>
      <rPr>
        <b/>
        <sz val="12"/>
        <rFont val="Times New Roman"/>
        <family val="1"/>
      </rPr>
      <t>мкр. Аксай 1,</t>
    </r>
    <r>
      <rPr>
        <sz val="12"/>
        <rFont val="Times New Roman"/>
        <family val="1"/>
      </rPr>
      <t xml:space="preserve"> </t>
    </r>
    <r>
      <rPr>
        <b/>
        <sz val="12"/>
        <rFont val="Times New Roman"/>
        <family val="1"/>
      </rPr>
      <t>д.№ 23</t>
    </r>
    <r>
      <rPr>
        <sz val="12"/>
        <rFont val="Times New Roman"/>
        <family val="1"/>
      </rPr>
      <t xml:space="preserve"> в Ауэзовском районе города Алматы ( Ду 50, 100,200мм)</t>
    </r>
  </si>
  <si>
    <r>
      <t xml:space="preserve">Реконструкция водопроводных сетей. Водопроводная сеть в </t>
    </r>
    <r>
      <rPr>
        <b/>
        <sz val="12"/>
        <rFont val="Times New Roman"/>
        <family val="1"/>
      </rPr>
      <t>мкр.Аксай 1,</t>
    </r>
    <r>
      <rPr>
        <sz val="12"/>
        <rFont val="Times New Roman"/>
        <family val="1"/>
      </rPr>
      <t xml:space="preserve"> </t>
    </r>
    <r>
      <rPr>
        <b/>
        <sz val="12"/>
        <rFont val="Times New Roman"/>
        <family val="1"/>
      </rPr>
      <t>д.№ 7</t>
    </r>
    <r>
      <rPr>
        <sz val="12"/>
        <rFont val="Times New Roman"/>
        <family val="1"/>
      </rPr>
      <t>, 7А, 8, 11, 12, 13, 19, 20, 21   в Ауэзовском районе города Алматы ( Ду 50, 100,150мм)</t>
    </r>
  </si>
  <si>
    <r>
      <t>Реконструкция водопроводных сетей. Водопроводная сеть в</t>
    </r>
    <r>
      <rPr>
        <b/>
        <sz val="12"/>
        <rFont val="Times New Roman"/>
        <family val="1"/>
      </rPr>
      <t xml:space="preserve"> мкр.Аксай 1, д.№ 5,</t>
    </r>
    <r>
      <rPr>
        <sz val="12"/>
        <rFont val="Times New Roman"/>
        <family val="1"/>
      </rPr>
      <t>6,17а,18 в Ауэзовском районе города Алматы ( Ду 50, 100, 200, 250мм)</t>
    </r>
  </si>
  <si>
    <r>
      <t xml:space="preserve">Реконструкция водопроводных сетей. Водопроводная сеть в </t>
    </r>
    <r>
      <rPr>
        <b/>
        <sz val="12"/>
        <rFont val="Times New Roman"/>
        <family val="1"/>
      </rPr>
      <t>мкр.Аксай -3а, ж/д № 38-53,</t>
    </r>
    <r>
      <rPr>
        <sz val="12"/>
        <rFont val="Times New Roman"/>
        <family val="1"/>
      </rPr>
      <t>55-58, 70,73,74,75,76,77,80,  школа №123, д/сад №62, д/сад №66, в Ауэзовском районе города Алматы (Ду-200, 150, 100, 80, 50мм)</t>
    </r>
  </si>
  <si>
    <r>
      <t xml:space="preserve">Реконструкция водопроводных сетей. Водопроводная сеть в </t>
    </r>
    <r>
      <rPr>
        <b/>
        <sz val="12"/>
        <rFont val="Times New Roman"/>
        <family val="1"/>
      </rPr>
      <t xml:space="preserve">мкр.Жетысу-1  </t>
    </r>
    <r>
      <rPr>
        <sz val="12"/>
        <rFont val="Times New Roman"/>
        <family val="1"/>
      </rPr>
      <t>по ул. Момышулы (д.16, 17, 18, 19, 22, 23, 26, 27, 30, 31, 34) в Ауэзовском районе города Алматы (Ду-100мм)</t>
    </r>
  </si>
  <si>
    <r>
      <t xml:space="preserve">Реконструкция водопроводных сетей. Водопроводная сеть в </t>
    </r>
    <r>
      <rPr>
        <b/>
        <sz val="12"/>
        <rFont val="Times New Roman"/>
        <family val="1"/>
      </rPr>
      <t xml:space="preserve">мкр.Жетысу-2  </t>
    </r>
    <r>
      <rPr>
        <sz val="12"/>
        <rFont val="Times New Roman"/>
        <family val="1"/>
      </rPr>
      <t>д. №7, 8, 9 в Ауэзовском районе города Алматы (Ду-150, 100, 50мм)</t>
    </r>
  </si>
  <si>
    <r>
      <t xml:space="preserve">Реконструкция водопроводных сетей. Водопроводная сеть по </t>
    </r>
    <r>
      <rPr>
        <b/>
        <sz val="12"/>
        <rFont val="Times New Roman"/>
        <family val="1"/>
      </rPr>
      <t>ул.Шашкина,</t>
    </r>
    <r>
      <rPr>
        <sz val="12"/>
        <rFont val="Times New Roman"/>
        <family val="1"/>
      </rPr>
      <t xml:space="preserve"> от пр.Аль-Фараби до ул.Попова  в  Бостандыкском районе города Алматы (d-50, 80, 100, 150мм)</t>
    </r>
  </si>
  <si>
    <r>
      <t>Реконструкция водопроводных сетей. Водопроводная сеть по</t>
    </r>
    <r>
      <rPr>
        <b/>
        <sz val="12"/>
        <rFont val="Times New Roman"/>
        <family val="1"/>
      </rPr>
      <t xml:space="preserve"> ул.Сатпаева 18а, </t>
    </r>
    <r>
      <rPr>
        <sz val="12"/>
        <rFont val="Times New Roman"/>
        <family val="1"/>
      </rPr>
      <t>18в, 18д, 3а, 16, 20а,   пр. Сейфуллина 546,544,   ул. Желтоксан,177а, 177б,  в Бостандыкском районе города Алматы (d-50, 100, 150, 200мм)</t>
    </r>
  </si>
  <si>
    <r>
      <t xml:space="preserve">Реконструкция водопроводных сетей. Водопроводная сеть по </t>
    </r>
    <r>
      <rPr>
        <b/>
        <sz val="12"/>
        <rFont val="Times New Roman"/>
        <family val="1"/>
      </rPr>
      <t xml:space="preserve">ул.Габдуллина, </t>
    </r>
    <r>
      <rPr>
        <sz val="12"/>
        <rFont val="Times New Roman"/>
        <family val="1"/>
      </rPr>
      <t>от  ул.Ауэзова   до  ул.Байзакова  в Бостандыкском районе города Алматы (d-50, 100, 150мм)</t>
    </r>
  </si>
  <si>
    <r>
      <t>Реконструкция водопроводных сетей. Водопровод по</t>
    </r>
    <r>
      <rPr>
        <b/>
        <sz val="12"/>
        <rFont val="Times New Roman"/>
        <family val="1"/>
      </rPr>
      <t xml:space="preserve"> ул.2-я Гончарная </t>
    </r>
    <r>
      <rPr>
        <sz val="12"/>
        <rFont val="Times New Roman"/>
        <family val="1"/>
      </rPr>
      <t xml:space="preserve">до тупика в Жетысуском районе города Алматы (Ду 100  мм)         </t>
    </r>
  </si>
  <si>
    <r>
      <t xml:space="preserve">Реконструкция водопроводных сетей. Водопроводная сеть по </t>
    </r>
    <r>
      <rPr>
        <b/>
        <sz val="12"/>
        <rFont val="Times New Roman"/>
        <family val="1"/>
      </rPr>
      <t xml:space="preserve">ул.Кутузова </t>
    </r>
    <r>
      <rPr>
        <sz val="12"/>
        <rFont val="Times New Roman"/>
        <family val="1"/>
      </rPr>
      <t>от ул.Средней до ул.Бестужева в Медеуском районе города Алматы (Ду - 100,150,200мм.)</t>
    </r>
  </si>
  <si>
    <r>
      <t>Реконструкция водопроводных сетей. Водопроводная сеть по</t>
    </r>
    <r>
      <rPr>
        <b/>
        <sz val="12"/>
        <rFont val="Times New Roman"/>
        <family val="1"/>
      </rPr>
      <t xml:space="preserve"> ул.Нусупбекова </t>
    </r>
    <r>
      <rPr>
        <sz val="12"/>
        <rFont val="Times New Roman"/>
        <family val="1"/>
      </rPr>
      <t>от ул.Ашимбаева до пр.Райымбека в Медеуском районе города Алматы  (Ду -200мм)</t>
    </r>
  </si>
  <si>
    <r>
      <t xml:space="preserve">Реконструкция водопроводных сетей. Водопроводная сеть от </t>
    </r>
    <r>
      <rPr>
        <b/>
        <sz val="12"/>
        <rFont val="Times New Roman"/>
        <family val="1"/>
      </rPr>
      <t xml:space="preserve">ул.Домбровского </t>
    </r>
    <r>
      <rPr>
        <sz val="12"/>
        <rFont val="Times New Roman"/>
        <family val="1"/>
      </rPr>
      <t>на юг в микрорайоне "Алтай - 2 " дом № 22а от ВК-43 до ВК-45; дома № 28, 30, 31, 32, 33, 34, 36, 38, 37, 40, 41 от ВК-37 до ВК-34-35 в Турксибском районе города Алматы (Ду 150мм).</t>
    </r>
  </si>
  <si>
    <r>
      <t>Реконструкция водопроводных сетей. Водопроводная сеть по</t>
    </r>
    <r>
      <rPr>
        <b/>
        <sz val="12"/>
        <rFont val="Times New Roman"/>
        <family val="1"/>
      </rPr>
      <t xml:space="preserve"> ул. Зимняя </t>
    </r>
    <r>
      <rPr>
        <sz val="12"/>
        <rFont val="Times New Roman"/>
        <family val="1"/>
      </rPr>
      <t>от ул. Гризодубовой до ул. Домбровской в Турксибском районе г.Алматы (Ду 150мм).</t>
    </r>
  </si>
  <si>
    <r>
      <t>Реконструкция водопроводных сетей. Водопроводная сеть в</t>
    </r>
    <r>
      <rPr>
        <b/>
        <sz val="12"/>
        <rFont val="Times New Roman"/>
        <family val="1"/>
      </rPr>
      <t xml:space="preserve"> микрорайоне Алтай-2, </t>
    </r>
    <r>
      <rPr>
        <i/>
        <sz val="12"/>
        <rFont val="Times New Roman"/>
        <family val="1"/>
      </rPr>
      <t xml:space="preserve"> </t>
    </r>
    <r>
      <rPr>
        <sz val="12"/>
        <rFont val="Times New Roman"/>
        <family val="1"/>
      </rPr>
      <t>д. № 56, 56а, 55, 55а,54, 44-45, 52-51, ввод в дома в Турксибском районе г.Алматы (Ду 50мм).</t>
    </r>
  </si>
  <si>
    <r>
      <t>Погружной насос с раздельной системой охлаждения производительностью</t>
    </r>
    <r>
      <rPr>
        <b/>
        <sz val="12"/>
        <rFont val="Times New Roman"/>
        <family val="1"/>
      </rPr>
      <t xml:space="preserve"> 120м³/час с напором 90м</t>
    </r>
  </si>
  <si>
    <r>
      <t xml:space="preserve">Реконструкция водопроводных сетей. Водопроводная сеть в </t>
    </r>
    <r>
      <rPr>
        <b/>
        <sz val="12"/>
        <rFont val="Times New Roman"/>
        <family val="1"/>
      </rPr>
      <t xml:space="preserve">микрорайоне "Айнабулак-3"  </t>
    </r>
    <r>
      <rPr>
        <sz val="12"/>
        <rFont val="Times New Roman"/>
        <family val="1"/>
      </rPr>
      <t>в Жетысуском районе города Алматы (d -100, 150, 200, 250мм).</t>
    </r>
  </si>
  <si>
    <r>
      <t xml:space="preserve">Реконструкция водопроводных сетей. Водопроводная сеть по </t>
    </r>
    <r>
      <rPr>
        <b/>
        <sz val="12"/>
        <rFont val="Times New Roman"/>
        <family val="1"/>
      </rPr>
      <t>ул.Свердлова</t>
    </r>
    <r>
      <rPr>
        <sz val="12"/>
        <rFont val="Times New Roman"/>
        <family val="1"/>
      </rPr>
      <t xml:space="preserve"> от дома №1 до ул.Физули в Турксибском районе г.Алматы  (d-219мм- 6м; d-159мм- 699,4м; d-57мм- 66м, Ст; d-32мм- 136м; d-25мм- 1271м, ПЭ).</t>
    </r>
  </si>
  <si>
    <r>
      <t xml:space="preserve">Реконструкция водопроводных сетей. Водопроводная сеть по </t>
    </r>
    <r>
      <rPr>
        <b/>
        <sz val="12"/>
        <rFont val="Times New Roman"/>
        <family val="1"/>
      </rPr>
      <t xml:space="preserve">ул.Мирная </t>
    </r>
    <r>
      <rPr>
        <sz val="12"/>
        <rFont val="Times New Roman"/>
        <family val="1"/>
      </rPr>
      <t>от ул.Поддубного на восток от ВК-58 до ВК-74 в Турксибском районе г.Алматы  (d-219мм- 200,8м; d-108мм -6м, Ст.; d-25мм -128м, ПЭ ).</t>
    </r>
  </si>
  <si>
    <r>
      <t>Реконструкция водопроводных сетей. Водопроводная сеть по</t>
    </r>
    <r>
      <rPr>
        <b/>
        <sz val="12"/>
        <rFont val="Times New Roman"/>
        <family val="1"/>
      </rPr>
      <t xml:space="preserve"> ул.Тургут Озала</t>
    </r>
    <r>
      <rPr>
        <sz val="12"/>
        <rFont val="Times New Roman"/>
        <family val="1"/>
      </rPr>
      <t xml:space="preserve"> от  пр.Абая до ул.Есенжанова в Алмалинском районе города Алматы (d-325мм- 377,2м; d-219мм- 7м; d-57мм- 28м, Ст; d-25мм- 202м, ПЭ).</t>
    </r>
  </si>
  <si>
    <r>
      <t xml:space="preserve">Реконструкция водопроводных сетей. Водопроводная сеть по </t>
    </r>
    <r>
      <rPr>
        <b/>
        <sz val="12"/>
        <rFont val="Times New Roman"/>
        <family val="1"/>
      </rPr>
      <t>ул.Писарева</t>
    </r>
    <r>
      <rPr>
        <sz val="12"/>
        <rFont val="Times New Roman"/>
        <family val="1"/>
      </rPr>
      <t xml:space="preserve"> от ул.Коммунаров на восток до ул.Майлина от ВК-41 на восток до ВК-101 (1 линия), от ВК-39 на восток до ВК-44 (2 линия) в Турксибском районе города Алматы  (d-159мм- 795,7м; d-108мм- 6м; d-57мм- 32м, Ст; d-25мм- 581м, ПЭ).</t>
    </r>
  </si>
  <si>
    <r>
      <t>Реконструкция водопроводных сетей. Водопроводная сеть по</t>
    </r>
    <r>
      <rPr>
        <b/>
        <sz val="12"/>
        <rFont val="Times New Roman"/>
        <family val="1"/>
      </rPr>
      <t xml:space="preserve"> ул.Шевченко №157; </t>
    </r>
    <r>
      <rPr>
        <sz val="12"/>
        <rFont val="Times New Roman"/>
        <family val="1"/>
      </rPr>
      <t>ул.Клочкова №32, 47; ул.Жарокова №20; ул.Джамбула №188, 192 в Алмалинском районе города Алматы (d-219мм- 94,4м; d-108мм- 227м; d-89мм- 6м; d-57мм- 48м, Ст; d- 25мм- 11м, ПЭ).</t>
    </r>
  </si>
  <si>
    <r>
      <t xml:space="preserve">Реконструкция водопроводных сетей. Водопроводная сеть по </t>
    </r>
    <r>
      <rPr>
        <b/>
        <sz val="12"/>
        <rFont val="Times New Roman"/>
        <family val="1"/>
      </rPr>
      <t>ул.Серпуховская</t>
    </r>
    <r>
      <rPr>
        <sz val="12"/>
        <rFont val="Times New Roman"/>
        <family val="1"/>
      </rPr>
      <t xml:space="preserve"> от ул.Жансугурова на восток до дома №4 в Турксибском районе г.Алматы (d-159мм- 385,5 м; d-108мм- 147,5м; d-20мм -368,1 м Ст.).</t>
    </r>
  </si>
  <si>
    <r>
      <t xml:space="preserve">Реконструкция водопроводных сетей. Водопроводная сеть по </t>
    </r>
    <r>
      <rPr>
        <b/>
        <sz val="12"/>
        <rFont val="Times New Roman"/>
        <family val="1"/>
      </rPr>
      <t xml:space="preserve">ул.Фучика </t>
    </r>
    <r>
      <rPr>
        <sz val="12"/>
        <rFont val="Times New Roman"/>
        <family val="1"/>
      </rPr>
      <t>от ул.Вакжанова на север до дома №136/а в Турксибском районе г.Алматы (d-159мм- 377м; d-20мм -557,5м Ст.).</t>
    </r>
  </si>
  <si>
    <r>
      <t>Реконструкция водопроводных сетей. Водопроводная сеть по</t>
    </r>
    <r>
      <rPr>
        <b/>
        <sz val="12"/>
        <rFont val="Times New Roman"/>
        <family val="1"/>
      </rPr>
      <t xml:space="preserve"> ул.Потанина</t>
    </r>
    <r>
      <rPr>
        <sz val="12"/>
        <rFont val="Times New Roman"/>
        <family val="1"/>
      </rPr>
      <t xml:space="preserve"> от ул. Янки Купала на север до ул.Громова в Турксибском районе г.Алматы                            (d-159мм- 394,7м; d-20мм -267,4м Ст.).</t>
    </r>
  </si>
  <si>
    <r>
      <t xml:space="preserve">Реконструкция водопроводных сетей. Водопроводная сеть </t>
    </r>
    <r>
      <rPr>
        <b/>
        <sz val="12"/>
        <rFont val="Times New Roman"/>
        <family val="1"/>
      </rPr>
      <t xml:space="preserve"> 16-го военного городка</t>
    </r>
    <r>
      <rPr>
        <sz val="12"/>
        <rFont val="Times New Roman"/>
        <family val="1"/>
      </rPr>
      <t xml:space="preserve"> дом №292б, 16-ый  военный городок (внутриплощадочные сети) и ввод в музыкальную школу в Турксибском районе города Алматы  (d-219мм- 137,3м; d-159мм- 230,3м; d-108мм- 422,9м; d-76мм- 186,5м; d-57мм- 47,7м; d-20мм- 21,1м; Ст.).</t>
    </r>
  </si>
  <si>
    <r>
      <t xml:space="preserve">Реконструкция водопроводных сетей. Водопроводная сеть в </t>
    </r>
    <r>
      <rPr>
        <b/>
        <sz val="12"/>
        <rFont val="Times New Roman"/>
        <family val="1"/>
      </rPr>
      <t>микрорайоне "Жулдыз-1"</t>
    </r>
    <r>
      <rPr>
        <sz val="12"/>
        <rFont val="Times New Roman"/>
        <family val="1"/>
      </rPr>
      <t xml:space="preserve"> дом №11 а в Турксибском районе г.Алматы    (d-108мм- 90,4м; d-76мм -26,5м; Ст.).</t>
    </r>
  </si>
  <si>
    <r>
      <t>Реконструкция водопроводных сетей. Водопроводная сеть по</t>
    </r>
    <r>
      <rPr>
        <b/>
        <sz val="12"/>
        <rFont val="Times New Roman"/>
        <family val="1"/>
      </rPr>
      <t xml:space="preserve"> ул.Сервантеса </t>
    </r>
    <r>
      <rPr>
        <sz val="12"/>
        <rFont val="Times New Roman"/>
        <family val="1"/>
      </rPr>
      <t>от ул.Палладина до ул.Ровенского в Турксибском районе г.Алматы  (d-219мм- 129,5м; d-108мм- 20,5м; d-57мм- 13,5м; d-20мм- 80м; Ст.).</t>
    </r>
  </si>
  <si>
    <r>
      <t xml:space="preserve">Реконструкция водопроводных сетей. Водопроводная сеть в </t>
    </r>
    <r>
      <rPr>
        <b/>
        <sz val="12"/>
        <rFont val="Times New Roman"/>
        <family val="1"/>
      </rPr>
      <t>мкр."Орбита-2",</t>
    </r>
    <r>
      <rPr>
        <sz val="12"/>
        <rFont val="Times New Roman"/>
        <family val="1"/>
      </rPr>
      <t xml:space="preserve"> д. 7, 8, 12, 13, 17, 18, 20 17а, 17б, 17в, 18, 28в в Бостандыкском районе города Алматы  (d-219мм- 40м; d-159мм- 623,5м; d-108мм- 501,5м; d-57мм- 109,5м; d-89мм- 6м; d-32мм- 2м; Ст.).</t>
    </r>
  </si>
  <si>
    <r>
      <t>Реконструкция водопроводных сетей. Водопроводная сеть по</t>
    </r>
    <r>
      <rPr>
        <b/>
        <sz val="12"/>
        <rFont val="Times New Roman"/>
        <family val="1"/>
      </rPr>
      <t xml:space="preserve"> ул. Желтоксан №166, </t>
    </r>
    <r>
      <rPr>
        <sz val="12"/>
        <rFont val="Times New Roman"/>
        <family val="1"/>
      </rPr>
      <t>166а, по пр. Абая,47, по ул. Абылайхана,147 в Алмалинском районе города Алматы (d-219мм- 401м; d-57мм- 45м; d-25мм -6,5м Ст.).</t>
    </r>
  </si>
  <si>
    <r>
      <t xml:space="preserve">Реконструкция водопроводных сетей. Водопроводная сеть по </t>
    </r>
    <r>
      <rPr>
        <b/>
        <sz val="12"/>
        <rFont val="Times New Roman"/>
        <family val="1"/>
      </rPr>
      <t>ул.Кабанбай батыра, 91,</t>
    </r>
    <r>
      <rPr>
        <sz val="12"/>
        <rFont val="Times New Roman"/>
        <family val="1"/>
      </rPr>
      <t xml:space="preserve"> по ул. Желтоксан, 125 в Алмалинском районе города Алматы      (d-159мм- 324,5м; d-108мм -144,5м; Ст.).</t>
    </r>
  </si>
  <si>
    <r>
      <t>Реконструкция водопроводных сетей. Водопроводная сеть по</t>
    </r>
    <r>
      <rPr>
        <b/>
        <sz val="12"/>
        <rFont val="Times New Roman"/>
        <family val="1"/>
      </rPr>
      <t xml:space="preserve"> ул.Чайковского</t>
    </r>
    <r>
      <rPr>
        <sz val="12"/>
        <rFont val="Times New Roman"/>
        <family val="1"/>
      </rPr>
      <t xml:space="preserve"> 37,37/1, ул. Макатаева,118   в Алмалинском районе города Алматы (d-108мм- 76,9м; d-57м -57,7м Ст.).</t>
    </r>
  </si>
  <si>
    <r>
      <t xml:space="preserve">Реконструкция водопроводных сетей. Водопроводная сеть по </t>
    </r>
    <r>
      <rPr>
        <b/>
        <sz val="12"/>
        <rFont val="Times New Roman"/>
        <family val="1"/>
      </rPr>
      <t>ул.Шевченко,112,</t>
    </r>
    <r>
      <rPr>
        <sz val="12"/>
        <rFont val="Times New Roman"/>
        <family val="1"/>
      </rPr>
      <t xml:space="preserve"> ул. Байтурсынова 72,74  в Алмалинском районе города Алматы (d-219мм- 128,8м; d-108м -264,6м Ст.).</t>
    </r>
  </si>
  <si>
    <r>
      <t>Реконструкция водопроводных сетей. Водопроводная сеть по</t>
    </r>
    <r>
      <rPr>
        <b/>
        <sz val="12"/>
        <rFont val="Times New Roman"/>
        <family val="1"/>
      </rPr>
      <t xml:space="preserve"> ул.Гайдара</t>
    </r>
    <r>
      <rPr>
        <sz val="12"/>
        <rFont val="Times New Roman"/>
        <family val="1"/>
      </rPr>
      <t xml:space="preserve"> с переходом через ул. Толе би   в Алмалинском районе города Алматы (d-108мм- 12м; d-159м -211,1м Ст.).</t>
    </r>
  </si>
  <si>
    <r>
      <t>Реконструкция водопроводных сетей. Водопроводная сеть по</t>
    </r>
    <r>
      <rPr>
        <b/>
        <sz val="12"/>
        <rFont val="Times New Roman"/>
        <family val="1"/>
      </rPr>
      <t xml:space="preserve"> ул.Аксайская </t>
    </r>
    <r>
      <rPr>
        <sz val="12"/>
        <rFont val="Times New Roman"/>
        <family val="1"/>
      </rPr>
      <t>дом №44 до ул.Куприна в Алатауском районе города Алматы (d-159мм- 617,1м; d-20мм -686,8м Ст.).</t>
    </r>
  </si>
  <si>
    <r>
      <t xml:space="preserve">Реконструкция водопроводных сетей. Водопроводная сеть по </t>
    </r>
    <r>
      <rPr>
        <b/>
        <sz val="12"/>
        <rFont val="Times New Roman"/>
        <family val="1"/>
      </rPr>
      <t xml:space="preserve">ул.2-я Курчатова </t>
    </r>
    <r>
      <rPr>
        <sz val="12"/>
        <rFont val="Times New Roman"/>
        <family val="1"/>
      </rPr>
      <t>до ул.2-я Курчатова севернее ул.Куприна, ул.Отрарская в Алатауском районе города Алматы  (d-219мм- 343,4м; d-40мм- 2м; d-25мм -6,3м Ст.).</t>
    </r>
  </si>
  <si>
    <r>
      <t xml:space="preserve">Реконструкция водопроводных сетей. Водопроводная сеть в </t>
    </r>
    <r>
      <rPr>
        <b/>
        <sz val="12"/>
        <rFont val="Times New Roman"/>
        <family val="1"/>
      </rPr>
      <t xml:space="preserve">мкр."Жетысу-3", </t>
    </r>
    <r>
      <rPr>
        <sz val="12"/>
        <rFont val="Times New Roman"/>
        <family val="1"/>
      </rPr>
      <t>жилые дома № 1,2,3,4  в Ауэзовском районе города Алматы (d-108мм- 495,7м; d-57мм -96,6м Ст.).</t>
    </r>
  </si>
  <si>
    <r>
      <t xml:space="preserve">Реконструкция водопроводных сетей. Водопроводная сеть по </t>
    </r>
    <r>
      <rPr>
        <b/>
        <sz val="12"/>
        <rFont val="Times New Roman"/>
        <family val="1"/>
      </rPr>
      <t>ул.Свердлова</t>
    </r>
    <r>
      <rPr>
        <sz val="12"/>
        <rFont val="Times New Roman"/>
        <family val="1"/>
      </rPr>
      <t xml:space="preserve"> от дома №1 до ул.Физули в Турксибском районе г.Алматы  (d-219мм- 6м; d-159мм- 699,4м; d-57мм- 66м, Ст; d-32мм- 136м; d-25мм- 1271, ПЭ).</t>
    </r>
  </si>
  <si>
    <r>
      <t xml:space="preserve">Реконструкция водопроводных сетей. Водопроводная сеть по </t>
    </r>
    <r>
      <rPr>
        <b/>
        <sz val="12"/>
        <rFont val="Times New Roman"/>
        <family val="1"/>
      </rPr>
      <t xml:space="preserve">ул.Фучика </t>
    </r>
    <r>
      <rPr>
        <sz val="12"/>
        <rFont val="Times New Roman"/>
        <family val="1"/>
      </rPr>
      <t>от ул.Вакжанова на север до дома №136/а в Турксибском районе г.Алматы                (d-159мм- 377м; d-20мм -557,5м Ст.).</t>
    </r>
  </si>
  <si>
    <r>
      <t>Реконструкция водопроводных сетей. Водопроводная сеть по</t>
    </r>
    <r>
      <rPr>
        <b/>
        <sz val="12"/>
        <rFont val="Times New Roman"/>
        <family val="1"/>
      </rPr>
      <t xml:space="preserve"> ул.Гайдара</t>
    </r>
    <r>
      <rPr>
        <sz val="12"/>
        <rFont val="Times New Roman"/>
        <family val="1"/>
      </rPr>
      <t xml:space="preserve"> с переходом через ул. Толе би   в Алмалинском районе города Алматы                                 (d-108мм- 12м; d-159м -211,1м Ст.).</t>
    </r>
  </si>
  <si>
    <r>
      <t>Реконструкция водопроводных сетей. Водопроводная сеть по</t>
    </r>
    <r>
      <rPr>
        <b/>
        <sz val="12"/>
        <rFont val="Times New Roman"/>
        <family val="1"/>
      </rPr>
      <t xml:space="preserve"> ул.Потанина</t>
    </r>
    <r>
      <rPr>
        <sz val="12"/>
        <rFont val="Times New Roman"/>
        <family val="1"/>
      </rPr>
      <t xml:space="preserve"> от ул. Янки Купала на север до ул.Громова в Турксибском районе г.Алматы (d-159мм- 394,7м; d-20мм -267,4м Ст.).</t>
    </r>
  </si>
  <si>
    <r>
      <t xml:space="preserve">Реконструкция водопроводных сетей. Водопроводная сеть по </t>
    </r>
    <r>
      <rPr>
        <b/>
        <sz val="12"/>
        <rFont val="Times New Roman"/>
        <family val="1"/>
      </rPr>
      <t xml:space="preserve">ул.Курмангазы </t>
    </r>
    <r>
      <rPr>
        <sz val="12"/>
        <rFont val="Times New Roman"/>
        <family val="1"/>
      </rPr>
      <t>от ул.Муканова до ул.Муратбаева в Алмалинском районе города Алматы  (d-600мм).</t>
    </r>
  </si>
  <si>
    <r>
      <t>Реконструкция водопроводных сетей. Водопроводная сеть по</t>
    </r>
    <r>
      <rPr>
        <b/>
        <sz val="12"/>
        <rFont val="Times New Roman"/>
        <family val="1"/>
      </rPr>
      <t xml:space="preserve"> ул.Толе би №124, </t>
    </r>
    <r>
      <rPr>
        <sz val="12"/>
        <rFont val="Times New Roman"/>
        <family val="1"/>
      </rPr>
      <t>122; по ул.Шагабудинова № 71, 73; по ул.Богенбай батыра № 189 (внутриквартальный водопровод и ввода) в Алмалинском районе города Алматы  (d-50, 100, 150, 250мм).</t>
    </r>
  </si>
  <si>
    <r>
      <t>Реконструкция водопроводных сетей. Водопроводная сеть по</t>
    </r>
    <r>
      <rPr>
        <b/>
        <sz val="12"/>
        <rFont val="Times New Roman"/>
        <family val="1"/>
      </rPr>
      <t xml:space="preserve"> ул.Кожамкулова №132,</t>
    </r>
    <r>
      <rPr>
        <sz val="12"/>
        <rFont val="Times New Roman"/>
        <family val="1"/>
      </rPr>
      <t xml:space="preserve"> 130, 128 от ул.Айтеке би до колодца ВК-220 в Алмалинском районе города Алматы   (d-50, 150, 200мм).</t>
    </r>
  </si>
  <si>
    <r>
      <t xml:space="preserve">Реконструкция водопроводных сетей. Водопроводная сеть по </t>
    </r>
    <r>
      <rPr>
        <b/>
        <sz val="12"/>
        <rFont val="Times New Roman"/>
        <family val="1"/>
      </rPr>
      <t>ул.Кабанбай батыра № 135,</t>
    </r>
    <r>
      <rPr>
        <sz val="12"/>
        <rFont val="Times New Roman"/>
        <family val="1"/>
      </rPr>
      <t xml:space="preserve"> 137, по ул.Муратбаева № 160 в Алмалинском районе города Алматы (d-50, 75, 100мм).</t>
    </r>
  </si>
  <si>
    <r>
      <t>Реконструкция водопроводных сетей. Водопроводная сеть</t>
    </r>
    <r>
      <rPr>
        <b/>
        <sz val="12"/>
        <rFont val="Times New Roman"/>
        <family val="1"/>
      </rPr>
      <t xml:space="preserve"> по ул.Толе би </t>
    </r>
    <r>
      <rPr>
        <sz val="12"/>
        <rFont val="Times New Roman"/>
        <family val="1"/>
      </rPr>
      <t>между ул. Саина и Утеген батыра в Ауэзовском районе города Алматы (Ду-300мм)</t>
    </r>
  </si>
  <si>
    <r>
      <t>Реконструкция водопроводных сетей. Водопроводная сеть по</t>
    </r>
    <r>
      <rPr>
        <b/>
        <sz val="12"/>
        <rFont val="Times New Roman"/>
        <family val="1"/>
      </rPr>
      <t xml:space="preserve"> ул.Кабдолова, </t>
    </r>
    <r>
      <rPr>
        <sz val="12"/>
        <rFont val="Times New Roman"/>
        <family val="1"/>
      </rPr>
      <t>д.№ 2, 4, 8, 10, ул. Жубанова д. № 1,  в Ауэзовском районе города Алматы (Ду-300, 100, 75мм)</t>
    </r>
  </si>
  <si>
    <r>
      <t xml:space="preserve">Реконструкция водопроводных сетей. Водопроводная сеть от </t>
    </r>
    <r>
      <rPr>
        <b/>
        <sz val="12"/>
        <rFont val="Times New Roman"/>
        <family val="1"/>
      </rPr>
      <t>пр.Райымбека,</t>
    </r>
    <r>
      <rPr>
        <sz val="12"/>
        <rFont val="Times New Roman"/>
        <family val="1"/>
      </rPr>
      <t xml:space="preserve"> уг. Ул.Н.Данченко от ВК-44/1 до ул.Чурина ВК-771 в Алатауском районе города Алматы ( Ду 200мм)</t>
    </r>
  </si>
  <si>
    <r>
      <t>Реконструкция водопроводных сетей. Водопроводная сеть в</t>
    </r>
    <r>
      <rPr>
        <b/>
        <sz val="12"/>
        <rFont val="Times New Roman"/>
        <family val="1"/>
      </rPr>
      <t xml:space="preserve"> мкр.Аксай-1,  д. № 15,</t>
    </r>
    <r>
      <rPr>
        <sz val="12"/>
        <rFont val="Times New Roman"/>
        <family val="1"/>
      </rPr>
      <t>15А  в Ауэзовском районе города Алматы ( Ду 50, 75, 100мм)</t>
    </r>
  </si>
  <si>
    <r>
      <t>Реконструкция водопроводных сетей. Водопроводная сеть в</t>
    </r>
    <r>
      <rPr>
        <b/>
        <sz val="12"/>
        <rFont val="Times New Roman"/>
        <family val="1"/>
      </rPr>
      <t xml:space="preserve"> мкр.Аксай-1а д.№ </t>
    </r>
    <r>
      <rPr>
        <sz val="12"/>
        <rFont val="Times New Roman"/>
        <family val="1"/>
      </rPr>
      <t>27б, 24, 26а, 29, 30,31  в Ауэзовском районе города Алматы ( Ду 50, 100, 150,200мм)</t>
    </r>
  </si>
  <si>
    <r>
      <t>Реконструкция водопроводных сетей. Водопроводная сеть в</t>
    </r>
    <r>
      <rPr>
        <b/>
        <sz val="12"/>
        <rFont val="Times New Roman"/>
        <family val="1"/>
      </rPr>
      <t xml:space="preserve"> мкр.Аксай-1а д.№ 8,</t>
    </r>
    <r>
      <rPr>
        <sz val="12"/>
        <rFont val="Times New Roman"/>
        <family val="1"/>
      </rPr>
      <t>10 в Ауэзовском районе города Алматы ( Ду 50, 150,200мм)</t>
    </r>
  </si>
  <si>
    <r>
      <t xml:space="preserve">Реконструкция водопроводных сетей. Водопроводная сеть по </t>
    </r>
    <r>
      <rPr>
        <b/>
        <sz val="12"/>
        <rFont val="Times New Roman"/>
        <family val="1"/>
      </rPr>
      <t>ул.Жарокова,  ж. дома № 217,</t>
    </r>
    <r>
      <rPr>
        <sz val="12"/>
        <rFont val="Times New Roman"/>
        <family val="1"/>
      </rPr>
      <t xml:space="preserve"> 217а, 217б, 219, 221, 223, 225  в Бостандыкском районе города Алматы (d-50,80,100,150мм)</t>
    </r>
  </si>
  <si>
    <r>
      <t>Реконструкция водопроводных сетей. Водопроводная сеть по</t>
    </r>
    <r>
      <rPr>
        <b/>
        <sz val="12"/>
        <rFont val="Times New Roman"/>
        <family val="1"/>
      </rPr>
      <t xml:space="preserve"> ул.Басенова </t>
    </r>
    <r>
      <rPr>
        <sz val="12"/>
        <rFont val="Times New Roman"/>
        <family val="1"/>
      </rPr>
      <t>от ул.20-я линия до ул.Жарокова в Бостандыкском районе города Алматы (d-50, 80, 100, 150, 200мм)</t>
    </r>
  </si>
  <si>
    <r>
      <t xml:space="preserve">Реконструкция водопроводных сетей. Водопроводная сеть по </t>
    </r>
    <r>
      <rPr>
        <b/>
        <sz val="12"/>
        <rFont val="Times New Roman"/>
        <family val="1"/>
      </rPr>
      <t xml:space="preserve">бульвару Бухар Жырау, </t>
    </r>
    <r>
      <rPr>
        <sz val="12"/>
        <rFont val="Times New Roman"/>
        <family val="1"/>
      </rPr>
      <t>от ул.Ауэзова до ул.Байзакова в Бостандыкском районе города Алматы (d-50, 80, 100,150мм)</t>
    </r>
  </si>
  <si>
    <r>
      <t xml:space="preserve">Реконструкция водопроводных сетей. Водопроводная сеть по </t>
    </r>
    <r>
      <rPr>
        <b/>
        <sz val="12"/>
        <rFont val="Times New Roman"/>
        <family val="1"/>
      </rPr>
      <t xml:space="preserve">ул.Мустафы Озтюрка </t>
    </r>
    <r>
      <rPr>
        <sz val="12"/>
        <rFont val="Times New Roman"/>
        <family val="1"/>
      </rPr>
      <t xml:space="preserve"> от ул.Ауэзова до ул.Манаса в Бостандыкском районе города Алматы (d-50, 100мм)</t>
    </r>
  </si>
  <si>
    <r>
      <t xml:space="preserve">Реконструкция водопроводных сетей. Водопровод по </t>
    </r>
    <r>
      <rPr>
        <b/>
        <sz val="12"/>
        <rFont val="Times New Roman"/>
        <family val="1"/>
      </rPr>
      <t>ул.Павлодарская,</t>
    </r>
    <r>
      <rPr>
        <sz val="12"/>
        <rFont val="Times New Roman"/>
        <family val="1"/>
      </rPr>
      <t xml:space="preserve"> ул.Крыжицкого,  ул.Бурундайская от 19 куста (ул. Боралдайская) до 33 куста (ул. Таймырская) в Жетысуском районе города Алматы (Ду 600  мм)</t>
    </r>
  </si>
  <si>
    <r>
      <t>Реконструкция водопроводных сетей. Водопровод  по</t>
    </r>
    <r>
      <rPr>
        <b/>
        <sz val="12"/>
        <rFont val="Times New Roman"/>
        <family val="1"/>
      </rPr>
      <t xml:space="preserve"> ул.Жумабаева </t>
    </r>
    <r>
      <rPr>
        <sz val="12"/>
        <rFont val="Times New Roman"/>
        <family val="1"/>
      </rPr>
      <t>от ул.Сельской до ул.Жансугурова в Жетысуском районе города Алматы (Ду 150  мм)</t>
    </r>
  </si>
  <si>
    <r>
      <t xml:space="preserve">Реконструкция водопроводных сетей. Водопроводная сеть по </t>
    </r>
    <r>
      <rPr>
        <b/>
        <sz val="12"/>
        <rFont val="Times New Roman"/>
        <family val="1"/>
      </rPr>
      <t xml:space="preserve">ул.Саттарова </t>
    </r>
    <r>
      <rPr>
        <sz val="12"/>
        <rFont val="Times New Roman"/>
        <family val="1"/>
      </rPr>
      <t xml:space="preserve">от ул.Аманжолова  до ул.Оренбургская в Медеуском районе города Алматы (100, 200мм) </t>
    </r>
  </si>
  <si>
    <r>
      <t xml:space="preserve">Реконструкция водопроводных сетей. Водопроводная сеть по </t>
    </r>
    <r>
      <rPr>
        <b/>
        <sz val="12"/>
        <rFont val="Times New Roman"/>
        <family val="1"/>
      </rPr>
      <t xml:space="preserve">ул.З-е Марта </t>
    </r>
    <r>
      <rPr>
        <sz val="12"/>
        <rFont val="Times New Roman"/>
        <family val="1"/>
      </rPr>
      <t>от ул.Кентауская до ул.Поповича, по ул. Поповича от ул. 3-е марта до ул. И. Коныра в Медеуском районе города Алматы(Ду-200, 150,100)</t>
    </r>
  </si>
  <si>
    <r>
      <t>Реконструкция водопроводных сетей. Водопроводная сеть по</t>
    </r>
    <r>
      <rPr>
        <b/>
        <sz val="12"/>
        <rFont val="Times New Roman"/>
        <family val="1"/>
      </rPr>
      <t xml:space="preserve"> ул.Шокая </t>
    </r>
    <r>
      <rPr>
        <sz val="12"/>
        <rFont val="Times New Roman"/>
        <family val="1"/>
      </rPr>
      <t>от  насосной станции 2-го подъема "Микояна" до контр. резервуара ул.Шокая, 306  в Медеуском районе города Алматы (Ду- 150мм)</t>
    </r>
  </si>
  <si>
    <r>
      <t xml:space="preserve">Реконструкция водопроводных сетей. Водопроводная сеть  по </t>
    </r>
    <r>
      <rPr>
        <b/>
        <sz val="12"/>
        <rFont val="Times New Roman"/>
        <family val="1"/>
      </rPr>
      <t>ул.Узунагачская</t>
    </r>
    <r>
      <rPr>
        <sz val="12"/>
        <rFont val="Times New Roman"/>
        <family val="1"/>
      </rPr>
      <t xml:space="preserve">  1а, 1б  в Турксибском районе г.Алматы (Ду 150мм).</t>
    </r>
  </si>
  <si>
    <r>
      <t>Реконструкция водопроводных сетей. Водопроводная сеть по</t>
    </r>
    <r>
      <rPr>
        <b/>
        <sz val="12"/>
        <rFont val="Times New Roman"/>
        <family val="1"/>
      </rPr>
      <t xml:space="preserve"> ул. Акан-Серы, 3,7,</t>
    </r>
    <r>
      <rPr>
        <sz val="12"/>
        <rFont val="Times New Roman"/>
        <family val="1"/>
      </rPr>
      <t xml:space="preserve">  ул.Станкевича,3/5,9/11,1/13,  ввод в дома  от  ВК-41  до  ВК-35  - внутридворовая сеть в Турксибском районе г.Алматы (Ду 50мм).</t>
    </r>
  </si>
  <si>
    <r>
      <t>Реконструкция водопроводных сетей. Водопроводная сеть по</t>
    </r>
    <r>
      <rPr>
        <b/>
        <sz val="12"/>
        <rFont val="Times New Roman"/>
        <family val="1"/>
      </rPr>
      <t xml:space="preserve"> ул.Емцова, </t>
    </r>
    <r>
      <rPr>
        <sz val="12"/>
        <rFont val="Times New Roman"/>
        <family val="1"/>
      </rPr>
      <t>пер.Емцова, ул.Петрова, ул.Чурина, ул.Дубосековская в Алатауском районе г.Алматы (Ду-150, 200мм).</t>
    </r>
  </si>
  <si>
    <r>
      <t>Реконструкция водопроводных сетей. Водопроводная сеть по</t>
    </r>
    <r>
      <rPr>
        <b/>
        <sz val="12"/>
        <rFont val="Times New Roman"/>
        <family val="1"/>
      </rPr>
      <t xml:space="preserve"> ул.Коммунаров</t>
    </r>
    <r>
      <rPr>
        <sz val="12"/>
        <rFont val="Times New Roman"/>
        <family val="1"/>
      </rPr>
      <t xml:space="preserve"> №70 от ул.Писарева ВК-40 на север до ул.Алгабасская ВК-88 в Турксибском районе г.Алматы (Ду 200мм).</t>
    </r>
  </si>
  <si>
    <r>
      <t>Реконструкция водопроводных сетей. Водопроводная сеть по</t>
    </r>
    <r>
      <rPr>
        <b/>
        <sz val="12"/>
        <rFont val="Times New Roman"/>
        <family val="1"/>
      </rPr>
      <t xml:space="preserve"> ул.Сатпаева, 74,</t>
    </r>
    <r>
      <rPr>
        <sz val="12"/>
        <rFont val="Times New Roman"/>
        <family val="1"/>
      </rPr>
      <t>76,76а,78,80,80а, ул. 20-я линия, 44,46,48, ул. Розыбакиева 81,83,85,103 в Бостандыкском районе города Алматы (d-80, 100,  150, 200мм)</t>
    </r>
  </si>
  <si>
    <r>
      <t xml:space="preserve">Реконструкция водопроводных сетей. Водопроводная сеть по </t>
    </r>
    <r>
      <rPr>
        <b/>
        <sz val="12"/>
        <rFont val="Times New Roman"/>
        <family val="1"/>
      </rPr>
      <t xml:space="preserve">ул.Коккинаки </t>
    </r>
    <r>
      <rPr>
        <sz val="12"/>
        <rFont val="Times New Roman"/>
        <family val="1"/>
      </rPr>
      <t>от ул.Луганского до ул.Коккинаки, 24 в Медеуском районе города Алматы (Ду-100мм)</t>
    </r>
  </si>
  <si>
    <r>
      <t>Реконструкция водопроводных сетей по</t>
    </r>
    <r>
      <rPr>
        <b/>
        <sz val="12"/>
        <rFont val="Times New Roman"/>
        <family val="1"/>
      </rPr>
      <t xml:space="preserve"> ул.Торайгырова</t>
    </r>
    <r>
      <rPr>
        <sz val="12"/>
        <rFont val="Times New Roman"/>
        <family val="1"/>
      </rPr>
      <t xml:space="preserve"> дома № 11,11а, 13,15,17,19,21 по ул.Щепкина дома №37, 39  в Бостандыкском районе города Алматы (d-50, 100, 200, 250мм)</t>
    </r>
  </si>
  <si>
    <t>Всего ивестиционная программа на 2020 - 2024 годы</t>
  </si>
  <si>
    <t>Инвестиционная программа на 2024 год</t>
  </si>
  <si>
    <t>Инвестиционная программа на 2020 год</t>
  </si>
  <si>
    <t>7.3.1</t>
  </si>
  <si>
    <t>7.3</t>
  </si>
  <si>
    <t>7.3.2</t>
  </si>
  <si>
    <t>7.3.3</t>
  </si>
  <si>
    <t>7.3.4</t>
  </si>
  <si>
    <t>7.3.6</t>
  </si>
  <si>
    <r>
      <t xml:space="preserve">Реконструкция водопроводных сетей. Водопроводная сеть по </t>
    </r>
    <r>
      <rPr>
        <b/>
        <sz val="12"/>
        <rFont val="Times New Roman"/>
        <family val="1"/>
      </rPr>
      <t xml:space="preserve">ул.Менжинского </t>
    </r>
    <r>
      <rPr>
        <sz val="12"/>
        <rFont val="Times New Roman"/>
        <family val="1"/>
      </rPr>
      <t>от ул. Куйбышева до ул Физули  в Турксибском районе города Алматы (Д-25, 63 ПЭ; Д-159 мм, Ст).</t>
    </r>
  </si>
  <si>
    <t>Алматы қаласы Энерготиімділік және инфрақұрылымдық даму басқармасының шаруашылық жүргізу құқығындағы «Алматы Су» мемлекеттік коммуналдық кәсіпорны сумен жабдықтау қызметті бойынша 2020 - 2024 жылдарға инвестициялық бағдарламасы</t>
  </si>
  <si>
    <t>№ р/с</t>
  </si>
  <si>
    <t>Инвестициялық бағдарлама (жоба) іс-шараларының  атауы</t>
  </si>
  <si>
    <t>Өлшем бірлігі</t>
  </si>
  <si>
    <t>Саны</t>
  </si>
  <si>
    <t>Инвестициялар сомасы, мың теңге (ҚҚС-сыз)</t>
  </si>
  <si>
    <t>Қаржыландыру көзі, мың теңге</t>
  </si>
  <si>
    <t>меншікті</t>
  </si>
  <si>
    <t>қарыз</t>
  </si>
  <si>
    <t>Бюджеттік қаражат</t>
  </si>
  <si>
    <t>Реттелмейтін қызмет</t>
  </si>
  <si>
    <t xml:space="preserve">2020 жылға арналған инвестициялық бағдарлама </t>
  </si>
  <si>
    <t>2020 жылға барлығы</t>
  </si>
  <si>
    <t>Су көздері</t>
  </si>
  <si>
    <t>Құрылыстарды қайта жаңарту</t>
  </si>
  <si>
    <t>№14 алаңда көлемі 5 000 м3 резервуарды қайта жаңарту</t>
  </si>
  <si>
    <t>ТҚС-586 қайта жаңарту</t>
  </si>
  <si>
    <t>Құрылыстарды қайта жаңартуға техникалық және авторлық қадағалау</t>
  </si>
  <si>
    <t>Құрылыстарды қайта жаңартуға техникалық қадағалау</t>
  </si>
  <si>
    <t>қызмет</t>
  </si>
  <si>
    <t>Құрылыстарды қайта жаңартуға авторлық қадағалау</t>
  </si>
  <si>
    <t>Су құбыры желілері</t>
  </si>
  <si>
    <t>Су құбыры желілерін қайта жаңарту</t>
  </si>
  <si>
    <t>м.б.</t>
  </si>
  <si>
    <t>Су құбыры желілерін қайта жаңарту. Алматы қаласы Медеу ауданындағы Мұхамеджанов к-сі (Тургенская к-сі) Нүсіпбеков к-сінен Пушкин к-сіне дейін су құбыры желісі. (Д-160мм, ПЭ).</t>
  </si>
  <si>
    <t>Су құбыры желілерін қайта жаңарту. Алматы қаласы Түрксіб ауданы Менжинский көшесінің Куйбышев көшесімен Физули көшесі аралығындағы су құбыры желісі (Д-25, 63 ПЭ; Д-159 мм, Ст).</t>
  </si>
  <si>
    <t>Су құбыры желілерін қайта жаңарту. Алматы қ. Медеу ауданындағы Куратов к-гі Жүргенов к-нен Райымбек к-не дейін су құбыры желісі (Д-100мм, ПЭ).</t>
  </si>
  <si>
    <t>Су құбыры желілерін қайта жаңарту. Алматы қаласы Бостандық ауданы Мыңбаев көшесі, 93, 111,123 су құбыры желісі</t>
  </si>
  <si>
    <t>Су құбыры желілерін қайта жаңарту. Алматы қаласы Түрксіб ауданындағы Алтай-1 ықшам ауданындағы № 4, 5, 7, 8, 9, 10, 11, 11,А, 11б, 12, 13, 14, 15 үйлердің су құбыры желісі, Майлин көшесі №67, 69, 69/1 үйлердің  ВК-46 және ВК-62 су құбыры құдықтарынан тұрғын үйлердің алаңішілік желілері. (Д-63, 110, 160мм.)</t>
  </si>
  <si>
    <t>Су құбыры желілерін қайта жаңарту. Алматы қаласы Бостандық ауданы Розыбакиев, 285 көшесіндегі су құбыры желісі.  (Д-63мм - 180,2м; Д-110мм - 137,5м Ст; Д-160мм - 90,4м ; ПЭ).</t>
  </si>
  <si>
    <t>Су құбыры желілерін қайта жаңарту. Алматы қаласы Әуезов ауданындағы Жетісу-1 ықшам ауданындағы су құбыры желісі ВК ПГ-133-тен ВК ПГ-11-ге дейін (Д-57мм - 122,8м; Д-76мм - 511,2м; Д-116мм - 501,5 м; Д-219мм - 665,8м; Ст).</t>
  </si>
  <si>
    <t>Су құбыры желілерін қайта жаңарту. Алматы қаласы Әуезов ауданындағы Сайран ы/а 1, 2, 2а, 2б, 2в, 2г үйлердің су құбыры (Д-89мм - 255,6м; 114мм - 82,1м; 159мм - 411,1м; 325 мм - 234м; Ст).</t>
  </si>
  <si>
    <t>Су құбыры желілерін қайта жаңарту. Алматы қаласы Бостандық ауданы Жароков көшесі 238б, 269, 269а, 271, 273, 273а, 275, 275а, 277, 279 су құбыры желілері. (Д-63мм - 572,4м ПЭ; 114мм - 114м; 159мм - 894,6м; 219мм - 20,8м; Ст.)</t>
  </si>
  <si>
    <t>Су құбыры желілерін қайта жаңарту. Алматы қаласы Жетісу ауданы Черкасская Обороны көшесінің бойымен Райымбек даңғылынан Жетісу көшесіне дейін одан әрі Бөлтірік шешен көшесіне дейін (Северная көшесі) су құбыры желілері (Д-159мм - 629,5м Ст; Д-25мм - 1040м  ПЭ)</t>
  </si>
  <si>
    <t>Су құбыры желілерін қайта жаңарту. Алматы қаласы Түрксіб ауданындағы Физули көшесі, Майлин көшесінің қиылысы, монтажная көшесі, Түкай көшесі, Норильская көшесі, № 71 Поддубный көшесіне дейін су құбыры желісі. (Д- 219, 630мм Ст)</t>
  </si>
  <si>
    <t>Су құбыры желілерін қайта жаңарту. Алматы қаласы Алмалы ауданы Қабанбай батыр көшесі, 91, Желтоқсан көшесі, 125 су құбыры желісі. (Д-110мм.)</t>
  </si>
  <si>
    <t>Су құбыры желілерін қайта жаңарту. Алматы қаласы Бостандық ауданындағы Қазақфильм ы/а 14, 29, 30, 31, 32, 33, 36, 38 үйлердің су құбыры желілері. (Д-50, 80, 100, 150мм.)</t>
  </si>
  <si>
    <t>Су құбыры желілерін қайта жаңарту. Алматы қаласы Түрксіб ауданындағы ВК-23 Огарев к-сінен ВК-42 Майлин к-сіне дейін, Майлин к-сімен солтүстікке ВК-46 Рокотов к-сіне дейін су құбыры желісі. (Д-25мм - 9,6м; Д-63мм - 37,61м; Д-110мм - 158,06м Ст; Д-225мм - 548,64м ; ПЭ).</t>
  </si>
  <si>
    <t>Су құбыры желілерін қайта жаңартуға техникалық және авторлық қадағалау</t>
  </si>
  <si>
    <t>Су құбыры желілерін қайта жаңартуға техникалық қадағалау</t>
  </si>
  <si>
    <t>Су құбыры желілерін қайта жаңартуға авторлық қадағалау</t>
  </si>
  <si>
    <t>Сорғы станцияларын жөндеу және қайта жаңарту</t>
  </si>
  <si>
    <t>Алматы қаласы Алмалы ауданындағы  Шевченко 102-Сейфуллин № 37 сорғы станциясын жөндеу және қайта жаңарту</t>
  </si>
  <si>
    <t>Алматы қаласы Алмалы ауданындағы Әйтеке би 123-Досмұхамедов №41 сорғы станциясын жөндеу, қайта жаңарту және жұмысын автоматтандыру</t>
  </si>
  <si>
    <t>Алматы қаласы Алмалы ауданындағы Қабанбай батыр 109б №43 сорғы станциясын жөндеу, қайта жаңарту және жұмысын автоматтандыру</t>
  </si>
  <si>
    <t>Алматы қаласы Алмалы ауданындағы  Қожамқұлов 130 №48 сорғы станциясын жөндеу, қайта жаңарту және жұмысын автоматтандыру</t>
  </si>
  <si>
    <t>Алматы қаласы Алмалы ауданындағы Жамбыл 229 б №79 сорғы станциясын жөндеу, қайта жаңарту және жұмысын автоматтандыру</t>
  </si>
  <si>
    <t>Алматы қаласы Алмалы ауданындағы Сейфуллин 536 в- Құрманғазы №124 сорғы станциясын жөндеу, қайта жаңарту және жұмысын автоматтандыру</t>
  </si>
  <si>
    <t>Алматы қаласы Алмалы ауданындағы Шагабутдинов 123 б №130 сорғы станциясын жөндеу, қайта жаңарту және жұмысын автоматтандыру</t>
  </si>
  <si>
    <t>Кабель желілерін салу</t>
  </si>
  <si>
    <t>Алматы қ., Байсейітова к-сі, 50 мекен-жайындағы №32 жоғарылатқыш сорғы станциясын электрмен жабдықтау желілері</t>
  </si>
  <si>
    <t>Алматы қ., Победа к-сі, 9 (Первомай ы/а) мекен-жайындағы №76 жоғарылатқыш сорғы станциясын электрмен жабдықтау желілері</t>
  </si>
  <si>
    <t>Алматы қ., Розыбакиев к - сі-Байқадамов к-сі мекен-жайындағы №86 жоғарылатқыш сорғы станциясын электрмен жабдықтау желілері</t>
  </si>
  <si>
    <t>Алматы қ., М. Торез к-сі, 152/5 мекен-жайындағы №120 жоғарылатқыш сорғы станциясы электрмен жабдықтау желілері</t>
  </si>
  <si>
    <t>Кабель желілерінің құрылысына техникалық және авторлық қадағалау</t>
  </si>
  <si>
    <t>Кабель желілерінің құрылысын техникалық қадағалау</t>
  </si>
  <si>
    <t>Кабель желілерінің құрылысына авторлық қадағалау</t>
  </si>
  <si>
    <t>Жобаларға сараптама жүргізу</t>
  </si>
  <si>
    <t>жоба</t>
  </si>
  <si>
    <t>Су құбыры желілерін қайта жаңарту. Алматы қаласы Медеу ауданы Пензенская көшесінен Орынбор көшесіне дейін Шухов көшесінің су құбыры желісі (d-100, 150, 200, 300мм).</t>
  </si>
  <si>
    <t>Су құбыры желілерін қайта жаңарту. Алматы қаласы Жетісу ауданы, Түлкібас к-сі, Железняк к-сі, Жангелдин к-сінен Сумская к-сіне дейін су құбыры желісі (d-150,200 мм).</t>
  </si>
  <si>
    <t>Су құбыры желілерін қайта жаңарту. Алматы қаласы Бостандық ауданындағы Марков көшесінің Әл-Фараби даңғылынан Ғабдуллин көшесіне дейінгі су құбыры желісі (d-150мм).</t>
  </si>
  <si>
    <t>Сумен жабдықтау желілерін қайта құру.Дүйсенов көшесінен жоғары Тұрғыт Озал көшес,і № 53, 55, 59, 61, 63, 65,  Тұрғыт Озал к-сі № 82, 84, 82а, 84а, 67, 67а; Алматы қаласының Алмалы ауданындағы Гайдар көшесіндегі № 75 су құбыры желілері (d-50, 63, 100, 150mm).</t>
  </si>
  <si>
    <t>Су құбыры желілерін қайта жаңарту. Алматы қ. Түрксіб ауданындағы Гете к-сінен оңтүстікке Куйбышев к-сімен Свердлов к-сіне дейінгі Бакинская көшесі бойындағы  су құбыры желісі.</t>
  </si>
  <si>
    <t>Су құбыры желілерін қайта жаңарту. Алматы қаласы Жетісу ауданындағы "Айнабұлақ-1" шағын ауданындағы су құбыры желісі (d -100, 150, 200, 250мм).</t>
  </si>
  <si>
    <t>Су құбыры желілерін қайта жаңарту. Алматы қаласы Бостандық ауданы  Әл-Фараби даңғылынан Біржан көшесіне дейінгі Науаи көшесі бойындағы, Науаи көш.солтүстікке және Науаи көш. №310, 310а, 312, 312а, 314, 314а, 316, 320 тұрғын үйлердің су құбыры (d-50, 80, 100, 150, 200мм).</t>
  </si>
  <si>
    <t>Су құбыры желілерін қайта жаңарту.  Захаров к-сінен батысқа Алматы қаласы Түрксіб ауданындағы Гризодубов к-сіне дейінгі  Собинов к-сінің су құбыры желісі.</t>
  </si>
  <si>
    <t>Су құбыры желілерін қайта жаңарту.  ВК-86-дан солтүстікке ВК-15-ке дейінгі Спасская көшесіндегі су құбыры желісі, № 63, 63а, 63б, 65, 65а үйлерге құбыр енгізу, Алматы қаласы Түрксіб ауданындағы К. Цеткин көшесі № 74, 76 үйлер құбырлары (d-150мм).</t>
  </si>
  <si>
    <t>Су құбыры желілерін қайта жаңарту. Алматы қаласының Жетісу ауданындағы Герцен көшесінің Рысқұлов көшесінен Түлкібас-Вильямс көшесінің қиылысына дейін су құбыры желісі (d-630мм -793,8 м; d-219мм -19,9 м; d-114мм -8,5 м; Ст.; d-25мм-810м; ПЭ).</t>
  </si>
  <si>
    <t>Су құбыры желілерін қайта жаңарту. Алматы қаласы Жетісу ауданы Обская к., Сосновая к., Февральская к., Ратушный к., Сериков к. су құбыры желісі (d-100, 150, 200, 250мм).</t>
  </si>
  <si>
    <t>Су құбыры желілерін қайта жаңарту. Алматы қаласының Алмалы ауданындағы Чайковский көшесінің №16 шоғырдан Гоголь көшесіне дейінгі  Чайковский көшесінің су құбыры желісі (d-400мм).</t>
  </si>
  <si>
    <t>Су құбыры желілерін қайта жаңарту. Алматы қаласы Бостандық ауданындағы Тимирязев көшесінің Байзақов көшесінен Манас көшесіне дейін және Тимирязев көшесінен Ғабдуллин көшесіне дейін су құбыры желісі (Ду-50,80,100,200 мм)</t>
  </si>
  <si>
    <t>Су құбыры желілерін қайта жаңарту. Алматы қаласы Түрксіб ауданындағы  Тельман к-сінен Урицкий к-сіне дейінгі Воровский к-сінің және  Бейсебаев к-сінен Воровский к-сіне дейінгі  Тельман к-сінің су құбыры желісі.</t>
  </si>
  <si>
    <t>Су құбыры желілерін қайта жаңарту. Алматы қаласы Түрксіб ауданындағы  Енисейская көшесінен Б. Хмельницкий көшесіне дейінгі Таштитов көшесі бойындағы су құбыры желісі.</t>
  </si>
  <si>
    <t>Негізгі құралдарды сатып алу</t>
  </si>
  <si>
    <t>бірлік</t>
  </si>
  <si>
    <t>Бекіту-реттегіш арматураны сатып алу</t>
  </si>
  <si>
    <t>Ысырма d=50мм</t>
  </si>
  <si>
    <t>Ысырма d=80мм</t>
  </si>
  <si>
    <t>Ысырма d=100мм</t>
  </si>
  <si>
    <t>Ысырма d=125мм</t>
  </si>
  <si>
    <t>Ысырма d=150мм</t>
  </si>
  <si>
    <t>Ысырма d=200мм</t>
  </si>
  <si>
    <t>Ысырма d=250мм</t>
  </si>
  <si>
    <t>Ысырма d=300мм</t>
  </si>
  <si>
    <t>Ысырма d=400мм</t>
  </si>
  <si>
    <t>Ысырма d=500мм</t>
  </si>
  <si>
    <t>Ысырма d=600мм</t>
  </si>
  <si>
    <t>Бекітпе d=600мм</t>
  </si>
  <si>
    <t>Бекітпе d=800мм</t>
  </si>
  <si>
    <t>Бекітпе d=1000мм</t>
  </si>
  <si>
    <t>Қысым реттегіштерін сатып алу</t>
  </si>
  <si>
    <t>7.2.1</t>
  </si>
  <si>
    <t>D=200мм қысымды реттегіш</t>
  </si>
  <si>
    <t>D=300мм қысымды реттегіш</t>
  </si>
  <si>
    <t>Өзге де жабдықтарды сатып алу</t>
  </si>
  <si>
    <t>Дизельді электр генераторы</t>
  </si>
  <si>
    <t xml:space="preserve">Бензинді мотопомпа </t>
  </si>
  <si>
    <t>Дизель мотопомпа</t>
  </si>
  <si>
    <t>7.2.4</t>
  </si>
  <si>
    <t>Генератор, қуаты 5,5кВт</t>
  </si>
  <si>
    <t>Дәнекерлеу агрегаты (дизель)</t>
  </si>
  <si>
    <t>7.4.6</t>
  </si>
  <si>
    <t>Жіктерді кескіш CS-3213 (фреза)</t>
  </si>
  <si>
    <t>Өндірістік процесті басқару жүйелерін автоматтандыру</t>
  </si>
  <si>
    <t>Электр энергиясын коммерциялық есепке алу жүйесін автоматтандыру (ЭКЕЖА)</t>
  </si>
  <si>
    <t>жұмыс</t>
  </si>
  <si>
    <t>Электр энергиясын коммерциялық есепке алудың автоматтандырылған жүйелері (ЭКЕАЖ)</t>
  </si>
  <si>
    <t>Электр энергиясын коммерциялық есепке алу жүйесін автоматтандыруға техникалық және авторлық қадағалау (ЭКЕАЖ)</t>
  </si>
  <si>
    <t>Электр энергиясын коммерциялық есепке алу жүйесін автоматтандыруға техникалық қадағалау (ЭКЕАЖ)</t>
  </si>
  <si>
    <t>Электр энергиясын коммерциялық есепке алу жүйесін автоматтандыруға авторлық қадағалау (ЭКЕАЖ)</t>
  </si>
  <si>
    <t xml:space="preserve">Шығын өлшегіштерді, лицензиялық бағдарламаны, желілік жабдықтарды сатып алу </t>
  </si>
  <si>
    <t>Шығын өлшегіштерді сатып алу</t>
  </si>
  <si>
    <t>Стационарлық ультрадыбыстық шығын өлшегіш</t>
  </si>
  <si>
    <t>Жылжымалы ультрадыбыстық шығын өлшегіш</t>
  </si>
  <si>
    <t>Электромагниттік шығын өлшегіш</t>
  </si>
  <si>
    <t>Лицензиялық бағдарламаны сатып алу</t>
  </si>
  <si>
    <t>ArcGIS лицензиялық бағдарламасы (тіркелген лицензия)</t>
  </si>
  <si>
    <t>Желілік жабдықтарды сатып алу</t>
  </si>
  <si>
    <t>Арнайы техниканы сатып алу</t>
  </si>
  <si>
    <t>Фургон (изотермиялық) HYNDAI HD 78</t>
  </si>
  <si>
    <t>КАМАЗ-65111 базасындағы өзі аударғыш көлік</t>
  </si>
  <si>
    <t>2021 жылға арналған инвестициялық бағдарлама</t>
  </si>
  <si>
    <t>Барлығы 2021 жылға</t>
  </si>
  <si>
    <t>ТҚС-229 қайта жаңарту</t>
  </si>
  <si>
    <t>ТҚС-230 қайта жаңарту</t>
  </si>
  <si>
    <t>ТҚС-727 қайта жаңарту</t>
  </si>
  <si>
    <t>ТҚ-6 кВ ТҚС-764 қайта жаңарту</t>
  </si>
  <si>
    <t>ТҚ-6 кВ, ТҚ-0,4 кВ ТҚС-208 қайта жаңарту</t>
  </si>
  <si>
    <t>Сорғы агрегаттарын сатып алу</t>
  </si>
  <si>
    <t>Екі жақты кірмелі сорғы агрегаты, Q= 200м3/сағ, Н=90м,электр қозғалтқышпен, U=400В. Жиынтықта ЧРП базасында басқару шкафымен</t>
  </si>
  <si>
    <t xml:space="preserve">Екі жақты кірмелі сорғы агрегаты, Q= 320м3/сағ, Н=50м,электр қозғалтқышпен, U=400В. Жиынтықта УПП базасында басқару шкафымен </t>
  </si>
  <si>
    <t>Су құбыры желілерін қайта жаңарту. Алматы қаласы Бостандық ауданындағы Шашкин көшесі, Попов көшесінен Тимирязев көшесіне дейін су құбыры желісі. (Д-57мм - 169,5м; Д-108мм - 55м Ст; Д-180мм - 304м; ПЭ).</t>
  </si>
  <si>
    <t>Су құбыры желілерін қайта жаңарту. Алматы қаласы Бостандық ауданындағы Бальзак к. Әл-Фараби даңғылынан Тимирязев к-сіне дейін және Көктем-2 ықшам ауданы, №2 үйге дейін су құбыры желісі (Д-20, 25, 32, 57, 108, 219, 273, 325мм ПЭ, Ст)</t>
  </si>
  <si>
    <t>Су құбыры желілерін қайта жаңарту. Алматы қаласы Бостандық ауданындағы Тимирязев көшесінің оңтүстік жағымен Жароков көшесінен Әуезов көшесіне дейін су құбыры желісі (Д-377мм Ст).</t>
  </si>
  <si>
    <t>Су құбыры желілерін қайта жаңарту. Алматы қаласы Бостандық ауданындағы Торайғыров к-сінің Саин к-сінен Навои к-сіне дейін су құбыры желісі. (Д-15, 20, 25, 57, 108, 325, 426мм  ПЭ, Ст)</t>
  </si>
  <si>
    <t>Су құбыры желілерін қайта жаңарту. Алматы қаласы Түркісіб ауданы Крамский көшесінен солтүстікке қарай Успенский көшесінің бойымен ВК-103 Сейфуллин көшесіне дейін ВК-105 оңтүстікке Филатов көшесінің бойымен Крамский көшесіне дейін су құбыры желісі</t>
  </si>
  <si>
    <t>Су құбыры желілерін қайта жаңарту. Алматы қ. Алмалы ауданы Қарасай батыр к. Айманов к-сінен Исаев к-сіне дейін су құбыры желісі. (Д-114мм - 13,2м; Д-159мм - 5,1 м; Д-219мм - 958,2 м; Ст).</t>
  </si>
  <si>
    <t>Су құбыры желілерін қайта жаңарту. Алматы қ. Медеу ауданындағы Екібастұз к.бойымен Беимбетов к-сінен Блок к-сіне дейін, Блок к-сімен Чаплин к-сінен №98 мектепке дейін және Блок к-сімен Сазановская к-сінен Лисаковская к-сіне дейін су құбыры желісі. (Д-114мм - 211,85м; Д-159мм - 475,75м Ст; Д-25мм - 563,95м  ПЭ)</t>
  </si>
  <si>
    <t>Су құбыры желілерін қайта жаңарту. Алматы қаласы Түрксіб ауданындағы "Жұлдыз-2" ықшам ауданы №18, 26, 26а, 28, 29, 30, 39, 40, 41 үйлердің су құбыры желісі. (Д-159мм - 419,7м; Д-76мм - 33,2 м; Ст).</t>
  </si>
  <si>
    <t>Су құбыры желілерін қайта жаңарту. Алматы қаласы Түрксіб ауданындағы Гете ВК-16 көшесінен ВК-24 дейін Гаршин көшесіндегі су құбыры желісі. (Д-114мм - 640,2м Ст; Д-25мм - 1070м  ПЭ)</t>
  </si>
  <si>
    <t>Су құбыры желілерін қайта жаңарту. Алматы қаласы Түрксіб ауданындағы Остроумов к. ВК-10-нан ВК-25-ке дейін және Остроумов к. Красноводская к. Юннаттар к. Франко к. дейін Красноводская к. бойымен Остроумов к. бойымен ВК-10-нан ВК-25-ке дейін және Остроумов к. Красноводская к. дейін су құбыры желісі. (Д-25, 160, 219, 225 мм.)</t>
  </si>
  <si>
    <t>Су құбыры желілерін қайта жаңарту. Алматы қаласы Түрксіб ауданындағы Жигулевская көшесінен солтүстікке қарай Свободная көшесінің бойындағы су құбыры желісі</t>
  </si>
  <si>
    <t xml:space="preserve">Су құбыры желілерін қайта жаңарту. Алматы қаласы Медеу ауданындағы Самал-1 ықшам ауданындағы су құбыры желісі. </t>
  </si>
  <si>
    <t xml:space="preserve">Су құбыры желілерін қайта жаңарту. Алматы қаласы Медеу ауданындағы Самал-2 ықшам ауданындағы су құбыры желісі. </t>
  </si>
  <si>
    <t>Алматы қаласы Жетісу ауданы Қожамқұлов көшесі 117 б, №9 сорғы станциясын жөндеу және қайта жаңарту</t>
  </si>
  <si>
    <t>Алматы қаласы Жетісу ауданындағы Назарбаев даңғылы 47/26 №14 сорғы станциясын жөндеу және қайта жаңарту</t>
  </si>
  <si>
    <t>Алматы қаласы Жетісу ауданындағы Панфилов көшесі 101 - Жібек Жолы көшесі №51 сорғы станциясын жөндеу және қайта жаңарту</t>
  </si>
  <si>
    <t>Алматы қаласы Жетісу ауданындағы Панфилов көшесі 52, № 97 сорғы станциясын жөндеу және қайта жаңарту</t>
  </si>
  <si>
    <t>Алматы қаласы Әуезов ауданындағы 1 ықшам ауданы 52б №30 сорғы станциясын жөндеу және қайта жаңарту</t>
  </si>
  <si>
    <t>Алматы қаласы Әуезов ауданындағы Сүлейменов көшесі 7 б, №96 сорғы станциясын жөндеу және қайта жаңарту</t>
  </si>
  <si>
    <t>Алматы қаласы Әуезов ауданындағы Ақсай 1 ы/а 36 үй  №109 сорғы станциясын жөндеу және қайта жаңарту</t>
  </si>
  <si>
    <t>Алматы қаласы Әуезов ауданындағы Ақсай 1 ы/а, №25 б, №126 сорғы станциясын жөндеу және қайта жаңарту</t>
  </si>
  <si>
    <t>Аудандық пайдалану учаскесінің үй-жайларын жөндеу</t>
  </si>
  <si>
    <t>Жетісу АПУ үй-жайларын жөндеу</t>
  </si>
  <si>
    <t>Жобалау-сметалық құжаттаманы әзірлеу</t>
  </si>
  <si>
    <t>Су құбыры желілерін қайта жаңарту. Қазыбек би көшесінің бойымен Назарбаев даңғылынан Панфилов көшесінің бойымен Әйтеке би көшесінен Қазыбек би көшесіне дейін, Қазыбек би көшесінің бойымен шығысқа қарай Фурманов көшесіне дейін су құбыры желісі (d-600мм).</t>
  </si>
  <si>
    <t>Су құбыры желілерін қайта жаңарту. Алматы қаласы Алмалы ауданындағы Әйтеке би көшесі мен Панфилов көшесінің қиылысындағы №42 камерадан Фурманов көшесіне дейінгі су құбыры желісі (d-200мм).</t>
  </si>
  <si>
    <t>Су құбыры желілерін қайта жаңарту. Алматы қаласы Алмалы ауданындағы Бөгенбай батыр көшесінен Төле би көшесіне дейін Досмұхамедов көшесіндегі су құбыры желісі (d-100, 150мм).</t>
  </si>
  <si>
    <t>Су құбыры желілерін қайта жаңарту.  Алматы қаласы Алмалы ауданындағы Сейфуллин даңғылы 534, Абай даңғылы мен Құрманғазы көшесінің арасындағы су құбыры желісі (d-150,100,50 мм).</t>
  </si>
  <si>
    <t>Су құбыры желілерін қайта жаңарту. Алматы қаласы Алмалы ауданы Құрманғазы көшесі 168, Айманов көшесі 101,103, Гагарин көшесі 100, Жандарбеков көшесі 109, Абай даңғылы 141,139,127 бойындағы су құбыры (d-250,150,100,50 мм).</t>
  </si>
  <si>
    <t>Су құбыры желілерін қайта жаңарту. Алматы қаласы Алмалы ауданы Төле би көшесі, 127, Мұратбаев көшесі, 137 бойындағы су құбыры желісі (d-80, 100, 150мм ).</t>
  </si>
  <si>
    <t>Су құбыры желілерін қайта жаңарту. Алматы қаласының Алмалы ауданындағы Исаев көшесі, Қазыбек би көшесі, Чокин көшесі (Мирзоян), Төле би көшесі арасындағы су құбыры желісі (d-80, 100, 150мм ).</t>
  </si>
  <si>
    <t>Су құбыры желілерін қайта жаңарту. Алматы қаласы Әуезов ауданы Жұбанов көшесі, 7, 9, 9А, 1/1, 1/2, 1/3, 7/1-үйлер, Қабдолов көшесі, 22-үй, Алтынсарин көшесі, № 1-үйлер бойындағы су құбыры желісі (Ду 100, 75, 50мм)</t>
  </si>
  <si>
    <t>Су құбыры желілерін қайта жаңарту. Алматы қаласы Әуезов ауданындағы 12 ықшам аудандағы балалар емханасына дейінгі су құбыры желісі (Ду 75, 100, 150мм)</t>
  </si>
  <si>
    <t>Су құбыры желілерін қайта жаңарту. Алматы қаласы Бостандық ауданындағы Сәтпаев көшесі 40,42,44,44 а,46,48,52 бойындағы су құбыры желісі (d-50,100 мм)</t>
  </si>
  <si>
    <t>Су құбыры желілерін қайта жаңарту. Алматы қаласы Бостандық ауданындағы Каблуков көшесінің бойымен Журавлев көшесінен Өтепов көшесіне дейін (Каблуков, 89,89 а,91,93) су құбыры желісі (d-50, 80, 100мм)</t>
  </si>
  <si>
    <t>Су құбыры желілерін қайта жаңарту. Алматы қаласы Бостандық ауданы Тимирязев к-сі, 50/1, 52, 54, 54а, 56, 56а, 58, 60, Үмбетбаев к-сі, 200а, Жандарбеков к-сі, 241а бойындағы су құбыры желісі (d-50, 80, 100, 150мм)</t>
  </si>
  <si>
    <t>Су құбыры желілерін қайта жаңарту. Алматы қаласы Бостандық ауданындағы Орбита -3 ы/а, № № 16,20,21,22,24,25,31а,33,36,37,38,39,40,41,43,46,47,48,49,50,51, 52  (d-50, 80, 100, 150, 200мм)</t>
  </si>
  <si>
    <t>Алматы қаласы Бостандық ауданы Розыбакиев көшесі, 136, 138, 140, Сәтпаев көшесі, 75,77,79, Радостовец көшесі,141 бойындағы су құбыры желілерін қайта жаңарту (d-50, 80, 100, 150, 300мм)</t>
  </si>
  <si>
    <t>Су құбыры желілерін қайта жаңарту. Алматы қаласы Жетісу ауданындағы Құлагер ы/а, 1, 2, 4, 5, 6, 8, 9, 11, 12, 13, 14, 15, 25а  су құбыры (Ду250, 150, 100мм).</t>
  </si>
  <si>
    <t>Су құбыры желілерін қайта жаңарту. Алматы қаласы Жетісу ауданындағы Войников көшесі, Никопольская көшесі, Станиславский көшесі, 84-үйден Станиславский көшесі,116а дейін су құбыры (Ду-150мм).</t>
  </si>
  <si>
    <t xml:space="preserve">Су құбыры желілерін қайта жаңарту. Алматы қаласы Жетісу ауданы Рысқұлов даңғылынан Серіков көшесіне дейін Бөкейханов көшесі бойындағы су құбыры (Ду 250, 200, 150, 125, 100мм).   </t>
  </si>
  <si>
    <t>Су құбыры желілерін қайта жаңарту. Алматы қаласы Медеу ауданындағы Қармысов көшесінен Бегалин көшесіне дейін Кошкунов көшесінің су құбыры желісі (Ду-250мм)</t>
  </si>
  <si>
    <t>Су құбыры желілерін қайта жаңарту. Алматы қаласы Медеу ауданындағы Крымская к-сімен Шухов к-сінен Малая к-сіне дейін, Малая к-сінен Казанская к-сіне дейін, Курдайская к-сімен Шухов к-сінен ВК-3632 дейін, Донбасская к-сімен ВК-3632 Добролюбов к-сіне дейін, Малая к-сімен Курдайский к-сінен Орынбор к-сіне дейін, Казанская к-сімен Крымская к-сінен Орынбор к-сіне дейін  су құбыры желісі (Ду - 50, 100, 150, 200мм)</t>
  </si>
  <si>
    <t>Су құбыры желілерін қайта жаңарту. Алматы қаласы Медеу ауданындағы Құрманғалиев көшесінің Қабанбай батыр көшесінен Бекхожин көшесіне дейін, Бекхожин көшесінің Құрманғалиев көшесінен Кармысов көшесіне дейін, Садовая көшесінің Құрманғалиев көшесінен Медеу ауданындағы Зверев көшесіне дейін су құбыры желісі (Д-50мм,100мм,200мм)</t>
  </si>
  <si>
    <t>Су құбыры желілерін қайта жаңарту. Алматы қаласы Алмалы ауданы Төле би көшесінен Әйтеке би көшесіне дейін Байтұрсынов көшесінің су құбыры желісі.</t>
  </si>
  <si>
    <t>Су құбыры желілерін қайта жаңарту. Алматы қаласы Алмалы ауданындағы Қабанбай батыр көшесі № 260, Қарасай батыр көшесі № 156, Әуезов көшесі мен Әйтиев көшесінің арасындағы су құбыры желісі.</t>
  </si>
  <si>
    <t>Су құбыры желілерін қайта жаңарту. Алматы қаласы Жетісу ауданындағы "Айнабұлақ-3" ықшам ауданындағы су құбыры желісі.</t>
  </si>
  <si>
    <t>Су құбыры желілерін қайта жаңарту. Алматы қаласы Түрксіб ауданындағы Свердлов көшесіндегі №1 үйден Физули көшесіне дейін су құбыры желісі.</t>
  </si>
  <si>
    <t>Су құбыры желілерін қайта жаңарту. Алматы қаласы Түрксіб ауданында Поддубный көшесінен шығысқа қарай Мирная көшесінің бойында ВК-58-ден ВК-74-ке дейін су құбыры желісі.</t>
  </si>
  <si>
    <t>Су құбыры желілерін қайта жаңарту. Алматы қаласы Түрксіб ауданындағы Коммунаров көшесінен шығысқа қарай Писарев көшесіне дейін су құбыры желісі ВК-41-ден шығысқа қарай ВК-101-ге дейін (1 желі), ВК-39-дан шығысқа қарай ВК-44-ке дейін (2 Желі) су құбыры желісі.</t>
  </si>
  <si>
    <t>Су құбыры желілерін қайта жаңарту. Алматы қаласы Алмалы ауданы Шевченко көшесі №157; Клочков көшесі №32, 47; Жароков көшесі №20; Жамбыл көшесі №188, 192 бойындағы су құбыры желісі.</t>
  </si>
  <si>
    <t>Су құбыры желілерін қайта жаңарту. Алматы қаласы Түрксіб ауданындағы Серпуховская көшесінің бойымен Жансүгіров көшесінен шығысқа қарай №4 үйге дейін су құбыры желісі.</t>
  </si>
  <si>
    <t>Су құбыры желілерін қайта жаңарту. Алматы қаласы Түрксіб ауданындағы Вакжанов көшесінен солтүстікке қарай Фучик көшесінің бойымен №136/а үйге дейін су құбыры желісі.</t>
  </si>
  <si>
    <t>Су құбыры желілерін қайта жаңарту. Алматы қаласы Түрксіб ауданында Потанин көшесінің бойымен Янки көшесінен солтүстікке Громов көшесіне дейін су құбыры желісі.</t>
  </si>
  <si>
    <t>Су құбыры желілерін қайта жаңарту. Алматы қаласы Түрксіб ауданындағы 16-шы әскери қалашықтың № 292б үй су құбыры желісі, 16-шы әскери қалашық (алаңішілік желілер) және  музыка мектебіне қосылу орны.</t>
  </si>
  <si>
    <t>Су құбыры желілерін қайта жаңарту. Алматы қаласы Түрксіб ауданындағы "Жұлдыз-1" шағын ауданындағы №11 а үйдің су құбыры желісі.</t>
  </si>
  <si>
    <t>Су құбыры желілерін қайта жаңарту. Алматы қаласы Түрксіб ауданындағы ВК-73 су құбыры құдығынан тұйық көшеге дейін Шемякин көшесіндегі су құбыры желісі.</t>
  </si>
  <si>
    <t>Су құбыры желілерін қайта жаңарту. Алматы қаласы Түрксіб ауданындағы Сервантес көшесінің Палладин көшесінен Ровенский көшесіне дейін су құбыры желісі.</t>
  </si>
  <si>
    <t>Су құбыры желілерін қайта жаңарту. Алматы қаласы Бостандық ауданындағы "Орбита-2" ы/а, 7, 8, 12, 13, 17, 18, 20 17а, 17б, 17в, 18, 28в үйлердің су құбыры желісі.</t>
  </si>
  <si>
    <t>Су құбыры желілерін қайта жаңарту. Алматы қаласының Алмалы ауданындағы Желтоқсан көшесі № 166, 166а, Абай даңғылы, 47, Абылайхан көшесі, 147 бойындағы су құбыры желісі.</t>
  </si>
  <si>
    <t xml:space="preserve">Су құбыры желілерін қайта жаңарту. Алматы қаласы Алмалы ауданындағы Қабанбай батыр көшесі, 91, Желтоқсан көшесі, 125 бойындағы су құбыры желісі. </t>
  </si>
  <si>
    <t xml:space="preserve">Су құбыры желілерін қайта жаңарту. Алматы қаласы Алмалы ауданындағы Чайковский көшесі 37,37 / 1, Мақатаев көшесі 118 бойындағы су құбыры желісі. </t>
  </si>
  <si>
    <t xml:space="preserve">Су құбыры желілерін қайта жаңарту. Алматы қаласы Алмалы ауданы Шевченко көшесі 112,Байтұрсынов көшесі 72,74 бойындағы су құбыры желісі. </t>
  </si>
  <si>
    <t xml:space="preserve">Су құбыры желілерін қайта жаңарту. Алматы қаласы Алмалы ауданындағы Төле би көшесі арқылы өтетін Гайдар көшесіндегі су құбыры желісі. </t>
  </si>
  <si>
    <t>Су құбыры желілерін қайта жаңарту. Алматы қаласы Алатау ауданындағы Ақсай көшесі №44 үйдің Куприн көшесіне дейін су құбыры желісі.</t>
  </si>
  <si>
    <t>Су құбыры желілерін қайта жаңарту. Алматы қаласы Алатау ауданы, 2-ші Курчатов к-сіне дейін Куприн к-сінің солтүстігіне қарай, Отрар к-сінің, 2-ші Курчатов к-сінің су құбыры желісі.</t>
  </si>
  <si>
    <t>Су құбыры желілерін қайта жаңарту. Алматы қаласы Әуезов ауданындағы "Ақсай-3 "А" ы/а,  №38-53,55-58, 59-70,73,74,75,76,77,80 тұрғын үйлерінің, № 62 бала бақшаның, № 66 бала бақшаның,  № 123 мектептің су құбыры желісі.</t>
  </si>
  <si>
    <t>Су құбыры желілерін қайта жаңарту. Алматы қаласы Әуезов ауданындағы "Ақсай-1 "А" ы/а №8, 10, 27б, 24, 26а 17, 18, 29, 30, 31 тұрғын үйлерінің су құбыры желісі.</t>
  </si>
  <si>
    <t>Су құбыры желілерін қайта жаңарту. Алматы қаласы Әуезов ауданындағы "Ақсай-4" ы/а  №3, 4, 4а, 6, 7, 8, 8б, 10, 11, 12, 13, 14, 15, 16, 16а, 16б тұрғын үйлерінің су құбыры желісі.</t>
  </si>
  <si>
    <t>Су құбыры желілерін қайта жаңарту. Алматы қаласы Әуезов ауданындағы Ұлықбек көшесінің Саин көшесінен Момыш ұлы көшесіне дейінгі су құбыры желісі.</t>
  </si>
  <si>
    <t>Су құбыры желілерін қайта жаңарту. Алматы қаласы Әуезов ауданындағы "Жетісу-3" ы/а   № 1,2,3,4 тұрғын үйлерінің су құбыры желісі.</t>
  </si>
  <si>
    <t>Су құбыры желілерін қайта жаңарту. Алматы қаласы Медеу ауданы Достық даңғылы,№121/8 мекен-жайындағы  бұрынғы сорғы станциясы ғимаратының астынан су құбыры желісін шығару</t>
  </si>
  <si>
    <t>Су құбыры желілерін қайта жаңарту. Алматы қаласы Бостандық ауданы Розыбакиев көшесі №275"б" мекен-жайы бойындағы бұрынғы сорғы станциясы ғимаратының астынан су құбыры желісін шығару</t>
  </si>
  <si>
    <t>Сорғыларды сатып алу</t>
  </si>
  <si>
    <t>Сорғы КМ-65-50-125</t>
  </si>
  <si>
    <t>Сорғы КМ-65-50-160</t>
  </si>
  <si>
    <t>Сорғы КМ-80-65-160</t>
  </si>
  <si>
    <t>Сорғы КМ-80-50-200</t>
  </si>
  <si>
    <t>Д=100мм бастап Д=1000 мм дейін құбырларға арналған телеинспекциялық жүйе</t>
  </si>
  <si>
    <t>Ағын іздеуіш</t>
  </si>
  <si>
    <t>Шығын өлшегіштерді, лицензиялық бағдарламаны, желілік жабдықтарды сатып алу</t>
  </si>
  <si>
    <t>Су тасығыш КАМАЗ-65115</t>
  </si>
  <si>
    <t>2022 жылға арналған инвестициялық бағдарлама</t>
  </si>
  <si>
    <t>2022 жылға барлығы</t>
  </si>
  <si>
    <t>Объектілерді газдандыру</t>
  </si>
  <si>
    <t>"Медеу сүзгіш станциясы " алаңын газдандыру</t>
  </si>
  <si>
    <t>Ұңғымаларды бұрғылау</t>
  </si>
  <si>
    <t>31-32 шоғырланған су тоғаны аумағындағы №5797,5798 ұңғымаларды  бұрғылау</t>
  </si>
  <si>
    <t>Құрылыстарды қайта жаңартуға, объектілерді газдандыруға, ұңғымаларды бұрғылауға техникалық және авторлық қадағалау</t>
  </si>
  <si>
    <t>Құрылыстарды қайта жаңартуға, объектілерді газдандыруға, ұңғымаларды бұрғылауға техникалық қадағалау</t>
  </si>
  <si>
    <t>Құрылыстарды қайта жаңартуға, объектілерді газдандыруға, ұңғымаларды бұрғылауға авторлық қадағалау</t>
  </si>
  <si>
    <t>Алматы қаласы Жетісу ауданының  Шамиева көшесінен Қазыбаев көшесіне дейін Азовская көшесінің бойындағы, Бұлқушев көшесінің қиылысында су құбыры желісін қайта жаңарту-20, 25, 32, 57, 76, 108, 219, 325 мм ст.</t>
  </si>
  <si>
    <t>Су құбыры желілерін қайта жаңарту. Алматы қаласы Медеу ауданындағы Бестужев көшесінен Теміртауская көшесіне дейінгі Сарбайская көшесінің   және  Бестужев көшесінен Казачка өзеніне дейінгі Гурилев көшесінің бойындағы  Д-100, 150, 200 мм су құбыры желілері.</t>
  </si>
  <si>
    <t>Су құбыры желілерін қайта жаңарту. Алматы қаласының Медеу ауданындағы Луганский тұйық көшесі,  Байтасов көшесі, Бегалин көшесі, Дачный тұйық көшесі, Кошкунов тұйық көшесі, Қастеев көшесі, Бекхожин көшесі, Доватор көшесі, Ватутин көшесі, Снайперский тұйық көшесі, Аманжолов көшесі, Зверев көшесі, Шевцова көшесі, Қабанбай батыр көшесі, Водная көшесі, Жуковский көшесі, Гвардейская көшесі бойынша 50, 100, 150, 200, 250, 300мм.су құбыры желілері</t>
  </si>
  <si>
    <t>Су құбыры желілерін қайта жаңарту. Алматы қаласының Медеу ауданындағы Луганский көшесі, Елебеков көшесі, Горная көшесі, Батурин көшесі, Бегалин көшесі, Горный тұйық көшесі, Кокинаки көшесі, Горновосточная көшесі бойындағы су құбыры желісі Д-50, 100, 150, 200, 250мм.</t>
  </si>
  <si>
    <t>Су құбыры желілерін қайта жаңарту. ВК-71-ден солтүстікке № 33 (ВК-72) үйге дейінАхметов көшесіндегі  су құбыры желісі, Ахметов көшесіндегі тұрғын үйлердің алаңішілік желілері №22, 26, 28, 30, 33, 34, 35, 36, 40, 42 тұрғын үйлердің алаңішілік желілері;Ахметов к-сіндегі №40 үйден солтүстікке қарай Алматы қ. Түркісіб ауданындағы тұйыққа дейінгі Байрон к-сіндегі. Д-80, 100, 150, 200, 250 мм. су құбыры желілері</t>
  </si>
  <si>
    <t>Су құбыры желілерін қайта жаңарту. Майлин көшесінен (ВК-62) ВК-31 су құбыры құдығына дейінгі Огарев көшесіндегі  , 2 Огарев көшесіндегі ВК-29-дан Ахметов көшесіне дейінгі 2 -ші Огарев көшесіндегі желілер  , Алматы қаласы Түрксіб ауданындағы Огарев көшесіндегі № 2/1, 2б, 2в, 2г, 2д, 4а, 4б тұрғын үйлердің алаңішілік желілері. (Д-25, 63, 110, 160, 219, 225, 273 ММ.)</t>
  </si>
  <si>
    <t>Су құбыры желілерін қайта жаңарту. Алматы қаласы Түркісіб ауданының Айтықов көшесіндегі Елагин көшесінен Днепропетровск көшесіне дейінгі Айтықов көшесіндегі  су құбыры желісі. (Д-110, 160 мм).</t>
  </si>
  <si>
    <t>Су құбыры желілерін қайта жаңарту. Алматы қаласының Түрксіб ауданының Сокольский көшесі, Запорожская көшесінен Великолукская көшесіне дейінгі Сокольский көшесінің су құбыры желісі. (Д-25мм-532,55 м; Д-110мм-140,6 м; Д-160 мм-1311,45 м; ПЭ).</t>
  </si>
  <si>
    <t>Сумен жабдықтау желілерін қайта құруға техникалық қадағалау</t>
  </si>
  <si>
    <t>Сумен жабдықтау желілерін қайта құруды қадағалау</t>
  </si>
  <si>
    <t>Сорғы станцияларын жөндеу және қайта құру</t>
  </si>
  <si>
    <t>Алматы қаласы Бостандық ауданындағы Орбит 4 ықшам ауданы, №35а үй,  № 16 сорғы станциясының жөндеу жұмыстары</t>
  </si>
  <si>
    <t>Алматы қаласы Бостандық ауданындағы Торайғыров көшесі, 11в, № 21 сорғы станциясын жөндеу, қайта құру және автоматтандыру</t>
  </si>
  <si>
    <t>Алматы қаласы Бостандық ауданындағы Алмагүл  ықшам ауданы 1 үй, № 39 сорғы станциясын жөндеу, қайта құру және автоматтандыру</t>
  </si>
  <si>
    <t>Алматы қаласы Бостандық ауданындағы Мыңбаев көшесі № 98в, № 54 сорғы станциясын жөндеу, қайта құру және автоматтандыру</t>
  </si>
  <si>
    <t>Алматы қаласы Бостандық ауданындағы «Қазақфильм» ықшамауданындағы 34в,  № 82 сорғы станциясын жөндеу, қайта құру және пайдалануды автоматтандыру</t>
  </si>
  <si>
    <t>Алматы қаласы Бостандық ауданындағы Жарокова көшесі, 283в № 85, сорғы станциясын жөндеу, қайта құру және автоматтандыру</t>
  </si>
  <si>
    <t>Алматы қаласы Бостандық ауданындағы Әуезов көшесі - 40а Мыңбаев көшесі 40а № 98 сорғы станциясын жөндеу, қайта құру және автоматтандыру</t>
  </si>
  <si>
    <t>Алматы қаласы Бостандық ауданындағы Әл-Фараби даңғылы, 75/3 № 102 сорғы станциясын жөндеу, қайта құру және автоматтандыру</t>
  </si>
  <si>
    <t>Аудандық пайдалану учаскесініңбөлмелерін жөндеу</t>
  </si>
  <si>
    <t>Жетісу АПУ қоршау дуалын жөндеу және ауыстыру</t>
  </si>
  <si>
    <t>Су құбыры желілерін қайта жаңарту. Алматы қаласының Медеу ауданындағы Есенберлин көшесінің Добролюбов көшесінен Тәтібеков көшесіне дейін, Тюленин көшесінің Есенберлин көшесінен Көкшетау көшесіне дейін су құбыры желісі (Ду-100,150,200мм)</t>
  </si>
  <si>
    <t>Су құбыры желілерін қайта жаңарту. Алматы қаласы Түрксіб ауданында Алғабас көшесінен шығысқа қарай Физули көшесіне дейін ВК-119 шығысқа қарай ВК-108 дейін су құбыры желісі (Ду 600мм).</t>
  </si>
  <si>
    <t>Су құбыры желілерін қайта жаңарту. Алматы қаласы Түрксіб ауданындағы Элеваторская көшесі № 263/17, 19, 12, 13, 15, 21, 16, 14, 26, 23, 11, 9, 10, 25, 27, 8, 5, 3, 1, 2, 4 су құбыры желісі (ішкі аулалық су желісі және үйдің кірмесі) (Ду 100мм).</t>
  </si>
  <si>
    <t>Су құбыры желілерін қайта жаңарту. Алматы қаласы Түркісіб ауданындағы Қарақалпақская көшесіндегі ВК-2-ден ВК-7 - ге дейінгі су құбыры желісі (Ду 100мм).</t>
  </si>
  <si>
    <t>Су құбыры желілерін қайта жаңарту. Алматы қаласы Түркісіб ауданындағы Құрманов к-сінің ВК-8-ден ВК-16-ға дейін су құбыры желісі (Ду 100мм).</t>
  </si>
  <si>
    <t>Су құбыры желілерін қайта жаңарту. Алматы қаласы Түрксіб ауданындағы Сейфуллин даңғылы, №198,196,194,190,188 ВК-76-дан Глазунов көшесі ВК-18-ге дейін су құбыры желісі (Ду 100мм).</t>
  </si>
  <si>
    <t>Су құбыры желілерін қайта жаңарту. Алматы қаласы Түрксіб ауданындағы ІІМ мектептің кірмесіндегі, Беринг көшесінің бойымен о. Дундич көшесінің солтүстігіне қарай, Резвых көшесінің ВК-5-тен ВК-16-ға дейін су құбыры желісі (Ду 150мм).</t>
  </si>
  <si>
    <t>Су құбыры желілерін қайта жаңарту. Алматы қаласы Түрксіб ауданындағы Рабочая көшесінің ВК-48-ден оңтүстікке Великолукская ВК -42-ге дейін су құбыры желісі (Ду 100мм).</t>
  </si>
  <si>
    <t>Су құбыры желілерін қайта жаңарту. Алматы қаласы Алмалы ауданы Мұқанов көшесі 227, 233, Қарасай батыр көшесі 151 ,124, 126, Қабанбай батыр көшесі 151, Жұмалиев көшесі 144 бойындағы су құбыры желісі (d-300мм,150,100,80,50)</t>
  </si>
  <si>
    <t>Су құбыры желілерін қайта жаңарту. Алматы қаласы Алмалы ауданындағы Панфилов көшесінің Абай даңғылынан Құрманғазы көшесіне дейінгі су құбыры желісі  (d-75, 80, 150мм).</t>
  </si>
  <si>
    <t>Су құбыры желілерін қайта жаңарту. Алматы қаласы Алатау ауданындағы Бөкеев көшесінің қиылысы бойындағы  Райымбек даңғылы ВК-1324 бастап Сахалин көшесіне дейін № 3 ВК-1306 су құбыры желісі (d-100-150мм)</t>
  </si>
  <si>
    <t>Су құбыры желілерін қайта жаңарту. Алматы қаласының Алатау ауданындағы Бокеев көшесі, 92 бойындағы ВК-1305-тен Рысқұлов даңғылына дейінгі ВК-1318 су құбыры желісі  (d-150мм).</t>
  </si>
  <si>
    <t>Су құбыры желілерін қайта жаңарту. Алматы қаласы Алатау ауданындағы Стрелецкая көшесі-Райымбек д-лы қиылысындағы ВК-1325-тен Срелецкая к-сі №39 ВК-ПГ1309 дейін және Стрелецкая к-сі № 26 ВК-1308  бастап Ишимская к-сі ВК-ПГ1296-ке дейін Бөкеев к-сінің су құбыры желісі  (d-100мм).</t>
  </si>
  <si>
    <t>Су құбыры желілерін қайта жаңарту. Алматы қаласы Алатау ауданындағы Текелі көшесі-Райымбек даңғылы қиылысындағы ВК-1329 бастап Магаданская көшесі 17 үй - Текелі к-сі қиылысындағы ВК-1337 су құбыры желісі (d-200мм).</t>
  </si>
  <si>
    <t>Су құбыры желілерін қайта жаңарту. Алматы қаласының Алатау ауданындағы ВК-ПГ1335-тен ВК-1358 Рысқұлов даңғылына дейінгі Магаданская көшесі, 16, Альпийская көшесі,13 қиылысындағысу құбыры желісі (d-150мм).</t>
  </si>
  <si>
    <t>Су құбыры желілерін қайта жаңарту. Алматы қаласы Әуезов ауданындағы Мамыр -1 ықшам ауданының № 1-20 тұрғын үйінің су құбыры желісі ( Ду 100, 50мм)</t>
  </si>
  <si>
    <t>Су құбыры желілерін қайта жаңарту. Алматы қаласы Әуезов ауданындағы Ақсай - 3 Д.№ 1/1,2/1,2,3,4,5,6,7,8,9,10,10 а,11,12,13,34,36 үйлердің су құбыры желілері (Ду 50, 75, 100, 150, 250мм)</t>
  </si>
  <si>
    <t>Су құбыры желілерін қайта жаңарту. Алматы қаласы Әуезов ауданындағы Жетісу - 3 ықшам ауданының, № 1,2,3,4, үйлерінің су құбыры желілері (Ду 50, 70, 100мм)</t>
  </si>
  <si>
    <t>Су құбыры желілерін қайта жаңарту. Алматы қаласы Әуезов ауданындағы 3 ықшам аудандағы №7,8,10,11,12,13 үйлердің су құбыры желілері ( Ду 50, 100,150 мм)</t>
  </si>
  <si>
    <t>Су құбыры желілерін қайта жаңарту. Алматы қаласы, Жетісу ауданындағы Райымбек даңғылынан Полежаев көшесі, 223 дейінгі Полежаев көшесі бойындағы су құбыры желісі (Ду300, 250, 200, 150, 100мм)</t>
  </si>
  <si>
    <t>Су құбыры желілерін қайта жаңарту. Алматы қаласы Түрксіб ауданындағы ВК-18-ден ВК-6-ға дейінгі Домбровский көшесі бойындағы су құбыры желісі (Ду-300 мм)</t>
  </si>
  <si>
    <t>Су құбыры желілерін қайта жаңарту. Алматы қаласы Түрксіб ауданындағы ВК-101-ден ВК-113-ке дейінгі Бехтерев көшесі бойындағы № 65а-Б, 67в, 55а-б, 59а-Б, 57а-Б, 53а-б үйлердің су құбыры желілері.</t>
  </si>
  <si>
    <t>Су құбыры желілерін қайта жаңарту. ВК № 121-ден шығысқа қарай Бехтерев көшесіне дейін ВК № 91-ге дейінгі Жұмабаев көшесі бойындағы су құбыры желілері, Жұмабаев көшесі № 20, Сейфуллин көшесі № 84 мекен-жайлары бойынша үйге қосылу орны (Ду-200 мм)</t>
  </si>
  <si>
    <t xml:space="preserve"> КМ-65-50-125 сорғысы</t>
  </si>
  <si>
    <t xml:space="preserve"> КМ-65-50-160сорғысы</t>
  </si>
  <si>
    <t>КМ-80-65-160 сорғысы</t>
  </si>
  <si>
    <t>Гном " дренаждық сорғы"</t>
  </si>
  <si>
    <t>Бензинді мотопомпа</t>
  </si>
  <si>
    <t>Қуаты 5,5 кВт Генератор</t>
  </si>
  <si>
    <t>Дәнекерлеу агрегаты (дизельный)</t>
  </si>
  <si>
    <t>Шығыс өлшегіштерді, лицензиялық бағдарламаны сатып алу</t>
  </si>
  <si>
    <t>Лицензиялық бағдарлама сатып алу</t>
  </si>
  <si>
    <t>Жылжымалы жебесі бар Терекс 825 Экскаватор-тиегіш.</t>
  </si>
  <si>
    <t>КамАЗ-65111 негізіндегі өзі аударғыш көлік</t>
  </si>
  <si>
    <t>2023 жылға арналған инвестициялық бағдарлама</t>
  </si>
  <si>
    <t>Барлығы 2023 жылға</t>
  </si>
  <si>
    <t>Сорғы агрегаттарын, бекіту-реттеу арматурасын, трансформаторлық қосалқы станцияларды, күштік трансформаторларды және өзге де жабдықтарды сатып алу</t>
  </si>
  <si>
    <t xml:space="preserve">Екі жақты кірмесі, Q= 720м3/ч, Н=90м,250 кВт, U=400В электр қозғалтқышы бар сорғы агрегаты.  ЖиынтықтаЧРП базасындағы басқару шкафы бар </t>
  </si>
  <si>
    <t>Екі жақты кірмесі,  250 кВт, U=400В электр қозғалтқышы бар сорғы агрегаты, Q= 720м3 / сағ, Н=90м,</t>
  </si>
  <si>
    <t>150м3 екі жақты кірмесі, 150м жоғарывольтті қозғалтқышы бар сорғы агрегаты</t>
  </si>
  <si>
    <t>Консолді сорғы агрегаты Q= 90 м3/сағ, Н=85м,электр қозғалтқышы бар Р=30кВт, U=400В ЧРП.базасында</t>
  </si>
  <si>
    <t>Консольдық сорғы агрегаты Q = 25 м3 / сағ, N = 35 м, электр қозғалтқышы P = 5.5 кВт, U = 400В,</t>
  </si>
  <si>
    <t xml:space="preserve">Басқару шкафы бар р= 15кВт, U=400В.электр қозғалтқышы бар Q=50 м3/сағ консольді сорғы агрегаты </t>
  </si>
  <si>
    <t xml:space="preserve"> ГНОМ 40м3 сорғысы</t>
  </si>
  <si>
    <t xml:space="preserve"> ГНОМ 25м3 сорғысы</t>
  </si>
  <si>
    <t xml:space="preserve"> ГНОМ 12м3 сорғысы</t>
  </si>
  <si>
    <t>185м арынмен өнімділігі 6, 5м3 / сағ бөлек суыту жүйесі бар батырмалы сорғы</t>
  </si>
  <si>
    <t>100м арынмен өнімділігі сағатына 160М жеке суыту жүйесі бар батырмалы сорғы</t>
  </si>
  <si>
    <t>Қысымы 65м болатын өнімділігі сағатына 160М жеке суыту жүйесі бар батырмалы сорғы</t>
  </si>
  <si>
    <t>Ысырма  Д=100 10ру</t>
  </si>
  <si>
    <t>Ысырма  Д=150 10ру</t>
  </si>
  <si>
    <t>Ысырма  Д=200 10ру</t>
  </si>
  <si>
    <t>Ысырма  Д=250 10ру</t>
  </si>
  <si>
    <t>Ысырма  Д=300 25 ру</t>
  </si>
  <si>
    <t>Ысырма  Д=500 10 ру</t>
  </si>
  <si>
    <t>Ысырма  Д=600 10 ру</t>
  </si>
  <si>
    <t>Бекітпе Д=800мм Ру 10</t>
  </si>
  <si>
    <t>Бекітпе Д=1200мм Ру 10</t>
  </si>
  <si>
    <t>Басқару қалқаны бар d=400мм электр жетекті ысырма , 10 атм, болат</t>
  </si>
  <si>
    <t>Басқару қалқаны бар Ысырма электр жетекті d=500мм, 10 атм , болат</t>
  </si>
  <si>
    <t>Электр жетегі, 2,5 атм және басқару пульті бар Д=1000мм бекітпелер</t>
  </si>
  <si>
    <t>Электр жетегі, 10 атм және басқару пульті бар Д=1200мм бекітпелер</t>
  </si>
  <si>
    <t>Ернеулі кері клапан Д=80 10ру</t>
  </si>
  <si>
    <t>Ернеулі кері клапан Д=100 10ру</t>
  </si>
  <si>
    <t>Ернеулі кері клапан Д=150 10ру</t>
  </si>
  <si>
    <t>Ернеулі кері клапан Д=200 10ру</t>
  </si>
  <si>
    <t>Ернеулі кері клапан Д=250 10ру</t>
  </si>
  <si>
    <t>Ернеулі кері клапан Д=300 25ру</t>
  </si>
  <si>
    <t>Ернеулі кері клапан  Д=600 10ру</t>
  </si>
  <si>
    <t>Трансформаторлық қосалқы станцияларды, күштік трансформаторларды сатып алу</t>
  </si>
  <si>
    <t>КТПн 630/10/0, 4 сыртқы қондырғының жиынтық трансформаторлық қосалқы станциясы</t>
  </si>
  <si>
    <t>Күштік трансформатор ТМ250кВа 6/0, 4 кВ</t>
  </si>
  <si>
    <t>Күштік трансформатор ТМ320кВа 6/0, 4 кВ</t>
  </si>
  <si>
    <t>ROBIN SUBARU PTD 405T қатты ластанған суға арналған дизель мотопомпа dy41d қозғалтқышы
(МЕМ)</t>
  </si>
  <si>
    <t>Су құбыры желілерін қайта жаңарту. Алматы қаласы Медеу ауданы Пензенская көшесінен Орынбор көшесіне дейін Шухов көшесінің су құбыры желісі (d-273мм-189м ; d-219мм-189м; d-159мм -503,7 м; d-114мм-18м, Ст.; d-110мм -378,9 М,ПЭ).</t>
  </si>
  <si>
    <t>Су құбыры желілерін қайта жаңарту. Алматы қаласының Алмалы ауданындағы Чайковский көшесінің №16 шоғырдан Гоголь көшесіне дейінгі  Чайковский көшесінің су құбыры желісі (d-325мм-234м ; Ст.; d-110мм -135,6 м, d-63мм -128,4 М,ПЭ).</t>
  </si>
  <si>
    <t>Су құбыры желілерін қайта жаңарту. "Ақсай-3" А " ықшам  ауданындағы су құбыры желісі, Алматы қаласы Әуезов ауданындағы №38-53,55-58, 59-70,73,74,75,76,77,80 тұрғын үйлердің,  № 62 б / б, № 66 б / б,  № 123 мектептің су құбыры желілері.</t>
  </si>
  <si>
    <t>Су құбыры желілерін қайта жаңарту. "Ақсай-4" ықшам ауданындағы су құбыры желісі,  Алматы қаласы Әуезов ауданы №3, 4, 4а, 6, 7, 8, 8б , 10, 11, 12, 13, 14, 15, 16,, 16а, 16б.тұрғын үйлердің су құбыры желілері</t>
  </si>
  <si>
    <t>Су құбыры желілерін қайта жаңарту. Крымская к-сімен Шухов к-сінен Малая к-сіне дейін Крымская к-сі бойындағы, Малая к-сінен Казанская к-сіне дейін,  Шухов к-сінен ВК-3632 дейін Курдайская к-сі бойындағы,   ВК-3632 Добролюбов к-сіне дейін Донбасская к-сі, Курдайский к-сінен Орынбор к-сіне дейін Малая к-сі , Крымская к-сінен Орынбор к-сіне дейін Казанская к-сі бойындағы су құбыры желілері (Ду - 50, 100, 150, 200мм))</t>
  </si>
  <si>
    <t>Су құбыры желілерін қайта жаңарту. Алматы қаласы Бостандық ауданындағы  Әл-Фараби даңғылынан Ғабдуллин көшесіне дейінгі Марков көшесінің су құбыры желісі (d-150мм).</t>
  </si>
  <si>
    <t>Сумен жабдықтау желілерін қайта құру. Дүйсенов көшесіннен жоғары Тұрғыт Озал көшесіндегі сумен жабдықтау желісі  № 53, 55, 59, 61, 63, 65,  Тургут Озал № 82, 84, 82а, 84а, 67, 67а; Алматы қаласының Алмалы ауданындағы Гайдар көшесіндегі № 75 сумен жабдықтау желісі (d-50, 63, 100, 150mm).</t>
  </si>
  <si>
    <t>Сумен жабдықтау желілерін қайта құру. Гете көшесінен оңтүстікке қарай Алматы қаласының Түрксіб ауданындағы Куйбышев көшесінен Свердлов көшесіне дейінгі  Бакинская көшесі бойындағы су құбыры</t>
  </si>
  <si>
    <t>Сумен жабдықтау желілерін қайта құру. Алматы қаласы Жетісу ауданындағы Айнабұлақ-1 шағын ауданындағы сумен жабдықтау желісі (d -100, 150, 200, 250mm).</t>
  </si>
  <si>
    <t>Сумен жабдықтау желілерін қайта құру. Алматы қаласы Бостандық ауданындағы Навои көшесіндегі Әл-Фараби даңғылынан Біржан көшесіне дейін Навои көшесіндегі ,  Навои көшесіндегі № 310, 310а, 312, 312а, 314, 314а, 316, 320 тұрғын үйлерді сумен жабдықтау желісі  (d-50, 80, 100, 150, 200mm).</t>
  </si>
  <si>
    <t>Сумен жабдықтау желілерін қайта құру. Алматы қаласының Түрксіб ауданындағы  Захаров көшесінен батысқа қарай Гризодубов көшесіне дейінгі  Собинов көшесі бойындағы су құбыры.</t>
  </si>
  <si>
    <t>Сумен жабдықтау желілерін қайта құру. Спасск көшесіндегі ВК-86-дан солтүстікке қарай ВК-15 дейін Спасск көшесіндегі , Алматы қаласының Түрксіб ауданындағы № 63, 63а, 63б, 65, 65а, К.Цеткин көшесіндегі № 74, 76 үйлерге енгізу (д-150мм).</t>
  </si>
  <si>
    <t>Су құбыры желілерін қайта жаңарту. Алматы қаласы Жетісу ауданы Обская к., Сосновая к., Февральская к., Ратушный к., Сериков к. батысқа су құбыры желісі (d-100, 150, 200, 250мм).</t>
  </si>
  <si>
    <t>Сумен жабдықтау желілерін қайта құру. № 16 шоғырдан Алматы қаласының Алмалы ауданындағы Гоголь көшесіне дейінгі Чайковский көшесі бойындағы  су құбыры (d-325mm -234m; St.; D-110mm -135.6m, d-63mm -128.4m, PE)..</t>
  </si>
  <si>
    <t>Сумен жабдықтау желілерін қайта құру. Алматы қаласының Түрксіб ауданындағы Тельман көшесінен Урицкий көшесіне дейінгі Воровский көшесі бойындағы және  Бейсебаев көшесінен Воровский көшесіне дейінгі Тельман көшесі бойындағы су құбыры.</t>
  </si>
  <si>
    <t>Сумен жабдықтау желілерін қайта құру. Алматы қаласының Түрксіб ауданындағы Таштитов көшесімен Енисей көшесінен Б.Хмельницкий көшесіне дейін су құбыры (d-219mm -649.7m .; -471м, ЖК).</t>
  </si>
  <si>
    <t>Сумен жабдықтау желілерін қайта құру. Ақсай-3 «А» ықшам ауданындағы № 38-53.55-58, 59-70,73,74,75,76,77,80 тұрғын үйлердің сумен жабдықтау желісі № 62, б / бақшы  № 66, Алматы қаласы Әуезов ауданындағы № 123 мектеп.</t>
  </si>
  <si>
    <t>Сумен жабдықтау желілерін қайта құру. Алматы қаласының Әуезов ауданындағы Ақсай-4 ықшам ауданындағы № 3, 4, 4а, 6, 7, 8, 8b, 10, 11, 12, 13, 14, 15, 16, 16а, 16b тұрғын үйлерін сумен жабдықтау желісі .</t>
  </si>
  <si>
    <t>Сумен жабдықтау желілерін қайта құру. Шухов көшесінен Малай көшесіне дейін  Крымская көшесі бойындағы су құбыры. Малай көшесінен Казанская көшесіне дейінгі су құбыры,  Шухов көшесінен ВК-3632 дейін Курдайская көшесінің бойындағы,    ВК-3632-ден Добролюбов көшесіне дейін Донбасская көшесінің бойындағы, Курдайская көшесінен Орынбор көшесіне дейін Малая көшесі бойындағы,  Крымская көшесінен Алматы қаласының Медеу ауданындағы Оренбургская көшесіне дейін Казанская көшесінің бойындағы су құбыры (Ду - 50, 100, 150, 200 мм)</t>
  </si>
  <si>
    <t>Алматы қаласы Бостандық ауданындағы Розибакиев көшесі, 250в № 110 сорғы станциясын жөндеу, қайта құру және автоматтандыру</t>
  </si>
  <si>
    <t>Алматы қаласы Бостандық ауданындағы Мыңбаев көшесі, 93б - Гагарин даңғылы, №119, сорғы станциясын жөндеу, қайта құру және автоматтандыру</t>
  </si>
  <si>
    <t>Алматы қаласы Бостандық ауданындағы Сейфуллин көшесі, 550, Сәтпаев көшесіндегі № 115 сорғы станциясын жөндеу, қайта құру және жұмысын автоматтандыру</t>
  </si>
  <si>
    <t>Алматы қаласының Бостандық ауданындағы Таугүл 2 шағын ауданы, №36 б №12 сорғы станциясының жөндеу, қайта құру және автоматтандыру</t>
  </si>
  <si>
    <t>Алматы қаласы Бостандық ауданындағы № 142, Розибакиев көшесі, 291 KRTZ сорғы станциясын жөндеу, қайта құру және жұмысын автоматтандыру</t>
  </si>
  <si>
    <t>Алматы қ. Алмалы ауданындағы № 134, Аносова көшесі 133 - Шакарима көшесіндегі № 134 сорғы станциясын жөндеу, қайта құру және автоматтандыру</t>
  </si>
  <si>
    <t>Алматы қаласы Медеу ауданындағы Әл Фараби даңғылы 65б № 38 сорғы станциясын жөндеу, қайта құру және автоматтандыру</t>
  </si>
  <si>
    <t>Алматы қаласының Медеу ауданындағы Пушкин көшесі 38б - Жібек жолы көшесіндегі № 65 сорғы станциясын жөндеу, қайта құру және автоматтандыру</t>
  </si>
  <si>
    <t>Су құбыры желілерін қайта жаңарту. Алматы қаласы Алмалы ауданы Тілендиев көшесі № 52, 54, Төле би көшесі № 253, 255, 257, Прокофьев көшесі № 49, 51 мекен-жайларындағы су құбыры желілері (d-80, 100, 150, 200мм).</t>
  </si>
  <si>
    <t>Су құбыры желілерін қайта жаңарту. Алматы қаласы Алмалы ауданындағы Абай даңғылы мен Шевченко көшесінің арасындағы Биокомбинат көшесі бойындағы су құбыры желісі (Ду-50,100,200)</t>
  </si>
  <si>
    <t>Су құбыры желілерін қайта жаңарту. Шевченко к-сіндегі су құбыры желісі: Байзақов к-сінен Манас к-сіне дейінгі Шевченко к-сіндегі; Әуезов к-сінен Клочков к-сіне дейінгі; Айманов к-сінен Розыбакиев к-сіне дейінгі; Жандарбеков к-сінен Үмбетбаев к-сіне дейін су құбыры желілері (d-100, 150, 200, 250, 300мм).</t>
  </si>
  <si>
    <t>Су құбыры желілерін қайта жаңарту. Алматы қаласы Алмалы ауданы Мақатаев көшесі, 81, Панфилов көшесі 75, Молдағұлова көшесі 32 мекен-жайларындағы су құбыры желілері (Ду 50,100,150,600)</t>
  </si>
  <si>
    <t>Су құбыры желілерін қайта жаңарту. Алматы қаласы Алмалы ауданындағы Абылайхан даңғылынан Панфилов көшесіне дейінгі Әйтеке би көшесі бойындағы су құбыры желісі (Ду-600мм)</t>
  </si>
  <si>
    <t>Су құбыры желілерін қайта жаңарту. Алматы қаласы Әуезов ауданындағы 6 ықшам ауданындағы № 1, 2, 8А, 9, 10, 10А, 14, 17А, 18А, 19, 59, 63 үйлердің су құбыры желісі (Ду 50, 80, 100,150, 250мм)</t>
  </si>
  <si>
    <t>Су құбыры желілерін қайта жаңарту. Алматы қаласы Түрксіб ауданындағы ВК-57-тен шығысқа қарай ВК-89 Ақынов к-сіне дейінгі Чернышевский к-сі бойындағы су құбыры желісі (Ду 200 мм).</t>
  </si>
  <si>
    <t>Су құбыры желілерін қайта жаңарту. Алматы қаласы Түрксіб ауданындағы ВК-89-дан ВК-155-ке дейінгі Усачев көшесі бойындағы құбыры желісі (Ду 150 мм).</t>
  </si>
  <si>
    <t>Су құбыры желілерін қайта жаңарту. Алматы қ.Түрксіб ауданындағы ВК-19-дан солтүстікке қарай тұйыққа дейінгі, ВК-29-ға дейінгі Заветная к-сінің су құбыры желісі (Ду 150 мм).</t>
  </si>
  <si>
    <t>Су құбыры желілерін қайта жаңарту. Алматы қаласы Түрксіб ауданындағы Ровенский к.ВК-76-дан шығысқа тұйыққа дейінгі Ровенский көшесі бойындағы су құбыры (Ду-100 мм).</t>
  </si>
  <si>
    <t>Сумен жабдықтау желілерін қайта құру. Алматы қаласының Түрксіб ауданындағы Сейфуллин көшесі, 117,119,121,123,47,49,51,53, ВК-115-тен үйге қосылу орны, ВК-107-ге дейінгі аула ішіндегі су құбыры желісі (Ду 100 мм).</t>
  </si>
  <si>
    <t>Сумен жабдықтау желілерін қайта құру. Алматы қаласы, Әуезов ауданындағы Ақсай 1ықшам аудандағы № 23 үйдің су құбыры желісі. (ДУ 50, 100 200 мм)</t>
  </si>
  <si>
    <t>Сумен жабдықтау желілерін қайта құру. Алматы қаласының Әуезов ауданындағы Ақсай 1 ықшам ауданындағы № 7, 7А, 8, 11, 12, 13, 19, 20, 21 үйлердің су құбыры желілері (ДУ 50, 100,150 мм)</t>
  </si>
  <si>
    <t>Сумен жабдықтау желілерін қайта құру. Алматы қаласы, Әуезов ауданындағы Ақсай 1 ықшам ауданындағы № 5,6,17а, 18 үйлердің с құбыры желілері (Ду 50, 100, 200, 250 мм)</t>
  </si>
  <si>
    <t>Сумен жабдықтау желілерін қайта құру. Алматы қаласының Әуезов ауданының Ақсай-3а ықшам ауданындағы № 38-53,55-58, 70,73,74,75,76,77,80 тұрғын үйлердің, № 123 мектептің, № 62 балабақшаның, № 66 балабақшаның су құбыры желілері (Ду-200, 150, 100, 80, 50мм)</t>
  </si>
  <si>
    <t>Сумен жабдықтау желілерін қайта құру.Алматы қаласы Әуезов ауданындағы Момышұлы көшесіндегі Жетісу-1 ықшам ауданы Көшедегі Жетісу-1 шағынауданы сумен жабдықтау желісі. (d.16, 17, 18, 19, 22, 23, 26, 27, 30, 31, 34), (Ду-100мм)</t>
  </si>
  <si>
    <t>Сумен жабдықтау желілерін қайта құру. Алматы қаласы Әуезов ауданындағы Жетісу-2 ықшам ауданы № 7, 8, 9 үйлердің су құбыры желілері (Ду-150, 100, 50 мм)</t>
  </si>
  <si>
    <t>Сумен жабдықтау желілерін қайта құру. Алматы қаласының Бостандық ауданындағы Әл-Фараби даңғылынан Попов көшесіне дейінгі Шашкин көшесіндегі су құбыры (d-50, 80, 100, 150mm)</t>
  </si>
  <si>
    <t>Сумен жабдықтау желілерін қайта құру. Алматы қаласы Бостандық ауданындағы Сәтпаев көшесі, 18а, 18в, 18д, 3а, 16, 20а, Сейфуллина даңғылы,546.544, Желтоқсан даңғылы, 177а, 177б су құбыры желілері (d-50, 100, 150, 200mm)</t>
  </si>
  <si>
    <t>Сумен жабдықтау желілерін қайта құру. Алматы қаласы Бостандық ауданындағы Әуезов көшесінен Байзақов көшесіне дейінгі Габдуллин көшесіндегі су құбыры (d-50, 100, 150mm)</t>
  </si>
  <si>
    <t>Сумен жабдықтау желілерін қайта құру. Алматы қаласының Жетісу ауданындағы 2-ші Гончарная көшесіндегі су құбыры (DN 100 мм)</t>
  </si>
  <si>
    <t>Сумен жабдықтау желілерін қайта құру. Алматы қаласының Медеу ауданындағы Средная көшесінен Бестужев көшесіне дейінгі Кутузов көшесіндегі су құбыры (Ду - 100 150,200 мм.)</t>
  </si>
  <si>
    <t>Су құбыры желілерін қайта жаңарту. Алматы қаласы Медеу ауданындағы Әшімбаев көшесінен Райымбек даңғылына дейінгі Нусупбеков көшесі бойындағы су құбыры желісі (Ду -200мм)</t>
  </si>
  <si>
    <t>Сумен жабдықтау желілерін қайта құру. Алматы қаласының Түрксіб ауданындағы Домбровский көшесінен Алтай-2 ықшам ауданының оңтүстігіндегі № 22 үй, , ВК-43-тен ВК-45 дейін № 22а үй; ВК-37-ден ВК-34-35 дейінгі № 28, 30, 31, 32, 33, 34, 36, 38, 37, 40, 41 үйлердің су құбыры желілері (Ду 150мм).</t>
  </si>
  <si>
    <t>Сумен жабдықтау желілерін қайта құру. Алматы қаласының Түрксіб ауданындағы Гризодубова көшесінен Домбровская көшесіне дейінгі Зимняя көшесі бойындағы су құбыры желісі (Ду 150 мм).</t>
  </si>
  <si>
    <t>Сумен жабдықтау желілерін қайта құру. Алматы қаласының Түрксіб ауданындағы Алтай-2 ықшам ауданындағы № 56, 56а, 55, 55а, 54, 44-45, 52-51, су құбыры желілері (Dу 50мм).</t>
  </si>
  <si>
    <t>ысырма  d=400мм</t>
  </si>
  <si>
    <t>Бекітпе d=500мм</t>
  </si>
  <si>
    <t>Бекітпеd=600мм</t>
  </si>
  <si>
    <t>Бензинді Мотопомпа</t>
  </si>
  <si>
    <t>Дизель Мотопомпа</t>
  </si>
  <si>
    <t>Жылжымалы жебесі бар ТЕРЕКС 825 Экскаватор-тиегіш.</t>
  </si>
  <si>
    <t xml:space="preserve">2024 жылға арналған инвестициялық бағдарлама </t>
  </si>
  <si>
    <t>Барлығы 2024 жылға</t>
  </si>
  <si>
    <t>Сорғы агрегаттарын, бекіту-реттеу арматурасын, трансформаторлық қосалқы станцияларды, күштік трансформаторларды сатып алу</t>
  </si>
  <si>
    <t>Қысымы 90 м өнімділігі сағатына 120м жеке салқындату жүйесі бар батырмалы сорғы</t>
  </si>
  <si>
    <t>Бекітпе-реттегіш арматураны сатып алу</t>
  </si>
  <si>
    <t>Бекітпе  Д=100 10ру</t>
  </si>
  <si>
    <t>Бекітпе  Д=150 10ру</t>
  </si>
  <si>
    <t>Бекітпе  Д=200 10ру</t>
  </si>
  <si>
    <t>Бекітпе  Д=250 10ру</t>
  </si>
  <si>
    <t>Бекітпе  Д=300 25 ру</t>
  </si>
  <si>
    <t>Бекітпе  Д=500 10 ру</t>
  </si>
  <si>
    <t>Бекітпе  Д=600 10 ру</t>
  </si>
  <si>
    <t>Бекітпе  Д=800 10 ру</t>
  </si>
  <si>
    <t xml:space="preserve"> электр жетекті басқару қалқаны бар бекітпе  d=500мм, 10 атм, болат.</t>
  </si>
  <si>
    <t>Артқы қысым клапанының фланеці D = 150 10ru</t>
  </si>
  <si>
    <t>Артқы қысым клапанының фланеці D = 200 10ru</t>
  </si>
  <si>
    <t>Артқы қысым клапанының фланеці D = 250 10ru</t>
  </si>
  <si>
    <t>фланецті кері клапан  Д=600 10ру</t>
  </si>
  <si>
    <t>Сумен жабдықтау желілерін қайта құру</t>
  </si>
  <si>
    <t>Сумен жабдықтау желілерін қайта құру. Алматы қаласы Жетісу ауданындағы Айнабұлақ-3 ықшамауданындағы су құбыры (d -100, 150, 200, 250 мм).</t>
  </si>
  <si>
    <t>Сумен жабдықтау желілерін қайта құру. №1 үйден  Алматы қаласының Түрксіб ауданындағы Физули көшесіне дейін Свердлов көшесіндегі су құбыры (d-219mm-6m; d-159mm-699.4m; d-57mm-66m, St; d-32mm-136m; d) -25мм- 1271м, ПЭ).</t>
  </si>
  <si>
    <t>Сумен жабдықтау желілерін қайта құру. Поддубный көшесінен шығысқа қарай Алматы қаласының Түрксіб ауданындағы ВК-58-ден ВК-74-ге дейін Мирная көшесіндегі су құбыры  (d-219mm-200.8m; d-108mm -6m, St.; D-25mm -128m, PE)</t>
  </si>
  <si>
    <t>Сумен жабдықтау желілерін қайта құру. Алматы қаласының Алмалы ауданындағы Абай даңғылынан Есенжанов көшесіне дейінгі Тұрғыт Озал көшесіндегі су құбыры (d-325mm-377.2m; d-219mm-7m; d-57mm-28m, St; d-25mm-202m, PE) )</t>
  </si>
  <si>
    <t>Сумен жабдықтау желілерін қайта құру. Алматы қаласының Түрксіб ауданындағы ВК-39 шығысынан ВК-44-ке дейін (1 жол), Коммунар көшесінен шығысқа қарай Майлина көшесіне дейін Писарев көшесі бойындағы су құбыры . (d-159mm-795.7m; d-108mm-6m; d-57mm-32m, St; d-25mm-581m, PE).</t>
  </si>
  <si>
    <t>Сумен жабдықтау желілерін қайта құру. Шевченко көшесіндегі № 157 су құбыры желісі; Клочков көшесі № 32, 47; Жароков көшесі №20; Алматы қаласының Алмалы ауданындағы Жамбыл көшесі № 188, 192 (d-219mm-94.4m; d-108mm-227m; d-89mm-6m; d-57mm-48m, St; d-25mm-11m, PE).</t>
  </si>
  <si>
    <t>Сумен жабдықтау желілерін қайта құру. Серпуховская көшесіндегі Жансүгіров көшесінен шығысқа қарай Алматы қаласының Түрксіб ауданындағы № 4 үйге дейін (d-159mm-385.5m; d-108mm-147.5m; d-20mm -368.1 m Art. )</t>
  </si>
  <si>
    <t>Сумен жабдықтау желілерін қайта құру. Фучик көшесіндегі Вакжанов көшесінен солтүстікке қарай, Алматы қаласының Түрксіб ауданындағы № 136 / а үйге дейін (d-159mm-377m; d-20mm-557.5m Art.).</t>
  </si>
  <si>
    <t>Сумен жабдықтау желілерін қайта құру. Янки Купала көшесінен солтүстікке қарай Алматы қаласының Түрксіб ауданындағы Громов көшесіне дейінгі Потанин көшесі бойындлағы су құбыры (d-159mm-394.7m; d-20mm -267.4m Art.)</t>
  </si>
  <si>
    <t>Сумен жабдықтау желілерін қайта құру. 16-шы әскери қаланың, № 292b үйдің, 16-шы әскери қаланың (жердегі желілердің) сумен жабдықтау желісі және Алматы қаласының Түрксіб ауданындағы музыка мектебіне кіру (d-219mm-137.3m; d-159mm-230.3m; d-108mm) - 422,9м; d-76мм - 186,5м; д-57мм - 47,7м; д-20мм - 21.1м; Art.).</t>
  </si>
  <si>
    <t>Сумен жабдықтау желілерін қайта құру. Жұлдыз-1 ықшам ауданында, № 11 үй және Алматы қаласының Түрксіб ауданында су құбыры (d-108mm-90.4m; d-76mm -26.5m; Art.).</t>
  </si>
  <si>
    <t>Сумен жабдықтау желілерін қайта құру. Алматы қаласының Түрксіб ауданындағы Палладин көшесінен Ровенский көшесіне дейінгі Сервантес көшесіндегі су құбыры (d-219mm-129.5m; d-108mm-20.5m; d-57mm-13.5m; d-20mm- 80m) ; Өнер.).</t>
  </si>
  <si>
    <t>Су құбыры желілерін қайта жаңарту. "Орбита-2" шағын ауданындағы су құбыры желісі, үй 7, 8, 12, 13, 17, 18, 20 17а, 17б, 17в, 18, 28в Алматы қаласының Бостандық ауданында (d-219мм - 40м; d-159мм - 623,5 м; d-108мм - 501,5 м; d-57мм - 109,5 м; d-89мм - 6м; d-32мм - 2м; Ст.).</t>
  </si>
  <si>
    <t>Су құбыры желілерін қайта жаңарту. Алматы қаласының Алмалы ауданында Желтоқсан көшесі №166, 166а, Абай даңғылы,47, Абылайхан көшесі,147 бойынша су құбыры желісі (d-219мм - 401м; d-57мм - 45м; d-25мм -6,5 м Ст.).</t>
  </si>
  <si>
    <t>Су құбыры желілерін қайта жаңарту. Алматы қаласы Алмалы ауданы Қабанбай батыр көшесі, 91, Желтоқсан көшесі, 125 бойынша су құбыры желісі (d-159мм - 324,5 м; d-108мм -144,5 м; Ст.).</t>
  </si>
  <si>
    <t>Су құбыры желілерін қайта жаңарту. Алматы қаласының Алмалы ауданында Чайковский көшесі 37,37/1, Мақатаев көшесі 118 бойынша су құбыры желісі (d-108мм - 76,9 м; d-57м -57,7 м Ст.).</t>
  </si>
  <si>
    <t>Су құбыры желілерін қайта жаңарту. Алматы қаласы Алмалы ауданындағы Шевченко көшесі,112, Байтұрсынов көшесі 72,74 бойынша су құбыры желісі (d-219мм - 128,8 м; d-108м -264,6 м Ст.).</t>
  </si>
  <si>
    <t>Су құбыры желілерін қайта жаңарту. Алматы қаласы Алмалы ауданы Төле би көшесі арқылы өтетін Гайдар көшесіндегі су құбыры желісі (d-108мм - 12м; d-159м -211,1 м Ст.).</t>
  </si>
  <si>
    <t>Су құбыры желілерін қайта жаңарту. Алматы қаласы Алатау ауданындағы Ақсай көшесі №44 үй бойынша Куприн көшесіне дейін су құбыры желісі (d-159мм - 617,1 м; d-20мм -686,8 м Ст.)</t>
  </si>
  <si>
    <t>Су құбыры желілерін қайта жаңарту. 2-ші Курчатов к-сімен 2-ші Курчатов к - сіне дейін су құбыры желісі Куприн к-сінен солтүстікке қарай, Алматы қаласының Алатау ауданындағы Отрар к - сімен (d-219мм-343,4 м; d-40мм-2м; d-25мм -6,3 м Ст.).</t>
  </si>
  <si>
    <t>Су құбыры желілерін қайта жаңарту. "Жетісу-3" шағын ауданындағы су құбыры желісі, Алматы қаласы Әуезов ауданындағы № 1,2,3,4 тұрғын үйлер (d-108мм - 495,7 м; d-57мм -96,6 м Ст.).</t>
  </si>
  <si>
    <t>Алматы қаласы Бостандық ауданы Розыбакиев көшесі, 136, 138, 140, Сәтпаев көшесі, 75,77,79, Радостовец көшесі,141 бойынша (d-50, 80, 100, 150, 300мм)</t>
  </si>
  <si>
    <t>Су құбыры желілерін қайта жаңарту. Алматы қаласы Жетісу ауданы Рысқұлов даңғылынан Серіков көшесіне дейін Бөкейханов көшесі бойындағы су құбыры (Ду 250, 200, 150, 125, 100мм).</t>
  </si>
  <si>
    <t>Аудандық пайдалану учаскелерінің үй-жайларын жөндеу</t>
  </si>
  <si>
    <t>Медеу АПУ үй-жайларын жөндеу</t>
  </si>
  <si>
    <t>Наурызбай АПУ үй-жайларын жөндеу</t>
  </si>
  <si>
    <t>Сумен жабдықтау желілерін қайта құру. Алматы қаласының Алматы ауданындағы Мұқанов көшесінен Мұратбаев көшесіне дейін Құрманғазы көшесі бойындағы су құбыры (d-600mm).</t>
  </si>
  <si>
    <t>Сумен жабдықтау желілерін қайта құру. Алматы қаласы Алмалы ауданындағы Төле би көшесіндегі № 124, 122; Шагабудинов көшесіндегі № 71, 73; Бөгенбай батыр көшесі № 189 (шаршы ішіндегі су беру және кіргізу) (d-50, 100, 150, 250 мм).</t>
  </si>
  <si>
    <t>Сумен жабдықтау желілерін қайта құру. Алматы қаласы Алмалы ауданындағы Әйтеке би көшесінен ВК-220 ұңғымасына дейін Қожамқұлов көшесіндегі № 132, 130, 128 су құбыры (d-50, 150, 200 мм).</t>
  </si>
  <si>
    <t>Сумен жабдықтау желілерін қайта құру. Алматы қаласы Алмалы ауданындағы Қабанбай батыр көшесіндегі № 135, 137, Мұратбаев көшесіндегі № 160 су құбыры желілері (d-50, 75, 100mm).</t>
  </si>
  <si>
    <t>Сумен жабдықтау желілерін қайта құру. Алматы қаласы, Әуезов ауданындағы Сайын мен Өтеген батыр көшелері арасындағы Төле би көшесінің бойындағы су құбыры желісі (Ду-300мм)</t>
  </si>
  <si>
    <t>Сумен жабдықтау желілерін қайта құру. Алматы қаласы Әуезов ауданындағы Қабдолов көшесі, № 2, 4, 8, 10, Жұбанов к-сі, №1 су құбыры желілері (Ду-300, 100, 75мм)</t>
  </si>
  <si>
    <t>Сумен жабдықтау желілерін қайта құру. Алматы қаласының Алатау ауданындағы Райымбек даңғылынан Н. Данченко көшесінің қиылысына дейінгі, ВК-44/1-ден Чурин көшесіне дейінгі су құбыры желілері (Ду 200мм)</t>
  </si>
  <si>
    <t>Сумен жабдықтау желілерін қайта құру. Алматы қаласы, Әуезов ауданындағы Ақсай-1 ықшам ауданындағы № 15.15А сумен жабдықтау желісі, (Ду 50, 75, 100 мм)</t>
  </si>
  <si>
    <t>Сумен жабдықтау желілерін қайта құру. Алматы қаласы, Әуезов ауданындағы Ақсай-1а ықшам ауданындағы № 27б, 24, 26а, 29, 30.31 сумен жабдықтау желісі (Ду 50, 100, 150 200 мм)</t>
  </si>
  <si>
    <t>Сумен жабдықтау желілерін қайта құру. Алматы қаласы, Әуезов ауданындағы Ақсай-1а ықшам ауданындағы № 8.10 су құбыры желілері (Ду 50, 150 200 мм)</t>
  </si>
  <si>
    <t>Сумен жабдықтау желілерін қайта құру. Жароков көшесіндегі су құбыры. Алматы қаласы Бостандық ауданындағы Жароков көшесіндегі № 217, 217а, 217b, 219, 221, 223, 225 үйлері (d-50,80,100,150mm)су құбыры.</t>
  </si>
  <si>
    <t>Сумен жабдықтау желілерін қайта құру. Алматы қаласы Бостандық ауданындағы Жароков көшесінен 20-шы желіге дейін Басенов көшесімен салынған су құбыры (d-50, 80, 100, 150, 200 мм)</t>
  </si>
  <si>
    <t>Сумен жабдықтау желілерін қайта құру. Алматы қаласы Бостандық ауданындағы Әуезов көшесінен Байзақов көшесіне дейін Бұқар жырау көшесі бойындағы су құбыры (d-50, 80, 100.150mm)</t>
  </si>
  <si>
    <t>Сумен жабдықтау желілерін қайта құру. Алматы қаласы Бостандық ауданындағы Әуезов көшесінен Манас көшесіне дейінгі Мұстафа Өзтүрік көшесінің бойындағы су құбыры (d-50, 100mm)</t>
  </si>
  <si>
    <t>Сумен жабдықтау желілерін қайта құру. Алматы қаласының Жетісу ауданындағы 19-шоғырланған су тоғанынан бастап (Боралдайская көшесінен) 33-шоғырларнған су тоғанына (Тайыр к-сі) дейінгі Павлодарская, Крыжицкий, Бурундайская көшелерін сумен қамтамасыз ету (Ду 600 мм)</t>
  </si>
  <si>
    <t>Сумен жабдықтау желілерін қайта құру. Алматы қаласы Жетісу ауданындағы Сельская көшесінен Жансүгіров көшесіне дейінгі Жұмабаев көшесі бойындағы су құбыры (DN 150 мм)</t>
  </si>
  <si>
    <t>Сумен жабдықтау желілерін қайта құру. Алматы қаласының Медеу ауданындағы Аманжолов көшесінен Оренбург көшесіне дейінгі Саттаров көшесі бойындағы су құбыры желісі (100, 200 мм)</t>
  </si>
  <si>
    <t>Сумен жабдықтау желілерін қайта құру. Алматы қаласының Медеу ауданындағы Кентауская көшесінен Попович көшесіне дейінгі 3-Март көшесіндегі, 3-Март көшесінен И. Коныр көшесіне дейінгі Попович көшесі бойындағы су құбыры (Ду-200, 150,100)</t>
  </si>
  <si>
    <t>Сумен жабдықтау желілерін қайта құру. Алматы қаласы, Медеу ауданындағы 2-ші көтерілімдегі «Микоян» сорғы станциясынан Шоқай көшесі, 306 бақылау резервуарына дейінгі Шоқай көшесі бойындағы су құбыры желісі (D-150mm)</t>
  </si>
  <si>
    <t>Сумен жабдықтау желілерін қайта құру. Алматы қаласының Түрксіб ауданындағы Ұзынағаш к-сі 1а, 1б су құбыры (DN 150 мм).</t>
  </si>
  <si>
    <t>Сумен жабдықтау желілерін қайта құру. Алматы қаласының Түрксіб ауданындағы Ақан-Серы к-сі, 3.7, Станкевич көшесі, 3 / 5.9 / 11.1 / 13, ВК-41-ден ВК-35-ға дейінгі үйлерге енгізу, ішкі ауланың желісі (DN 50 мм).</t>
  </si>
  <si>
    <t>Сумен жабдықтау желілерін қайта құру. Алматы қаласының Алатау ауданындағы Емцов, Емцов тұйығы, Петров, Чурин, Дубосековская көшелеріндегі су құбыры (Ду-150, 200 мм).</t>
  </si>
  <si>
    <t>Сумен жабдықтау желілерін қайта құру. Алматы қаласының Түрксіб ауданындағы Писарев көшесінен ВК-40-қа дейін солтүстікке қарай Алғабас көшесіне дейінгі Коммунаров көшесіндегі № 70 су құбыры желісі (DN 200 мм).</t>
  </si>
  <si>
    <t>Сумен жабдықтау желілерін қайта құру. Алматы қаласының Бостандық ауданындағы Сәтпаев көшесіндегі 74.76.76a, 78.80.80a, ст. 20-линия, 44,46,48 үйлердің, Розыбакиев к-сі 81.83.85.103 үйлердің сумен жабдықтау желілері (d-80, 100, 150, 200mm)</t>
  </si>
  <si>
    <t>Сумен жабдықтау желілерін қайта құру. Алматы қаласының Медеу ауданындағы Луганский көшесінен Көккинаки 24 көшесіне дейін Коккинаки көшесіндегі су құбыры (Ду-100мм)</t>
  </si>
  <si>
    <t>Алматы қаласының Бостандық ауданындағы Щепкин көшесіндегі № 37, 39 үйлердің, Торайғыров көшесіндегі № 11,11а, 13,15,17,19,21 үйлердің сумен жабдықтау желілерін қайта құру (d-50, 100, 200, 250mm)</t>
  </si>
  <si>
    <t>Дизелі мотопомпа</t>
  </si>
  <si>
    <t>Әмбебап дәнекерлеу аппараты-генератор, бензин, қуаты 5,5 кВт</t>
  </si>
  <si>
    <t>Қуаты 5,5 кВт бензин генераторы</t>
  </si>
  <si>
    <t>PE, PP, PVDF D = 63 ден D = 160 дейінгі құбырлар мен арматураларды түйістіріп дәнекерлеуге арналған гидравликалық аппарат</t>
  </si>
  <si>
    <t>КАМАЗ-43255 базасындағы өзі аударғыш көлік (7,5 тонна)</t>
  </si>
  <si>
    <t>Қысқы жұмыс бөлігі бар шынжырлы ЭЦУ-150 экскаваторы.</t>
  </si>
  <si>
    <t>2020-2024 жылдарға барлығы:</t>
  </si>
  <si>
    <t>Қазақстан  Республикасы Индустрия және инфрақұрылымдық даму министрлігінің Құрылыс және тұрғын үй-коммуналдық шаруашылық істері комитеті 
2019 жылғы 10 желтоқсан №__________
Қазақстан Республикасы Ұлттық экономика министрлігі Табиғи монополияларды реттеу комитетінің Алматы қаласы бойынша департаменті
2019 жылғы 22 қараша №__________
бірлескен бұйрығымен бекітілген қосымша</t>
  </si>
  <si>
    <t>Приложение                                                               
Утверждено совместным приказом Комитет по делам строительства и жилищно-коммунального хозяйства Министерства индустрии и инфраструктурного развития Республики Казахстан
№__________ от 10 декабря 2019 года  
Департамента по регулированию естественных монополий  Министерства  национальной экономики Республики Казахстан  по городу Алматы №__________ от 22 ноября 2019 года</t>
  </si>
  <si>
    <t>Инвестиционная программа на услуги водоснабжения Государственного коммунального предприятия на праве хозяйственного ведения "Алматы Су" Управления энергоэффективности и инфаструктурного развития города Алматы на 2020 - 2024 годы</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</si>
</sst>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_(* #,##0.00_);_(* \(#,##0.00\);_(* &quot;-&quot;??_);_(@_)"/>
    <numFmt numFmtId="185" formatCode="#,##0.0"/>
    <numFmt numFmtId="186" formatCode="0.000"/>
    <numFmt numFmtId="187" formatCode="#,##0.000"/>
    <numFmt numFmtId="188" formatCode="0.0"/>
    <numFmt numFmtId="189" formatCode="#,##0.0000"/>
    <numFmt numFmtId="190" formatCode="_-* #,##0_р_._-;\-* #,##0_р_._-;_-* &quot;-&quot;??_р_._-;_-@_-"/>
    <numFmt numFmtId="191" formatCode="0.0%"/>
    <numFmt numFmtId="192" formatCode="_-* #,##0.0_р_._-;\-* #,##0.0_р_._-;_-* &quot;-&quot;??_р_._-;_-@_-"/>
    <numFmt numFmtId="193" formatCode="#,##0_ ;\-#,##0\ "/>
    <numFmt numFmtId="194" formatCode="_-* #,##0\ _₸_-;\-* #,##0\ _₸_-;_-* &quot;-&quot;\ _₸_-;_-@_-"/>
    <numFmt numFmtId="195" formatCode="00"/>
    <numFmt numFmtId="196" formatCode="000"/>
    <numFmt numFmtId="197" formatCode="_-* #,##0\ _р_._-;\-* #,##0\ _р_._-;_-* &quot;-&quot;\ _р_._-;_-@_-"/>
    <numFmt numFmtId="198" formatCode="_-* #,##0.00\ _р_._-;\-* #,##0.00\ _р_._-;_-* &quot;-&quot;??\ _р_._-;_-@_-"/>
    <numFmt numFmtId="199" formatCode="_-* #,##0\ &quot;р.&quot;_-;\-* #,##0\ &quot;р.&quot;_-;_-* &quot;-&quot;\ &quot;р.&quot;_-;_-@_-"/>
    <numFmt numFmtId="200" formatCode="_-* #,##0\ _F_-;\-* #,##0\ _F_-;_-* &quot;-&quot;\ _F_-;_-@_-"/>
    <numFmt numFmtId="201" formatCode="_-* #,##0.00\ _F_-;\-* #,##0.00\ _F_-;_-* &quot;-&quot;??\ _F_-;_-@_-"/>
    <numFmt numFmtId="202" formatCode="_-* #,##0.00_₽_-;\-* #,##0.00_₽_-;_-* &quot;-&quot;??_₽_-;_-@_-"/>
    <numFmt numFmtId="203" formatCode="_-* #,##0.00\ _₸_-;\-* #,##0.00\ _₸_-;_-* &quot;-&quot;??\ _₸_-;_-@_-"/>
    <numFmt numFmtId="204" formatCode="0.00000000"/>
    <numFmt numFmtId="205" formatCode="0.0000000"/>
    <numFmt numFmtId="206" formatCode="0.000000"/>
    <numFmt numFmtId="207" formatCode="0.00000"/>
    <numFmt numFmtId="208" formatCode="0.0000"/>
    <numFmt numFmtId="209" formatCode="[$]dddd\,\ d\ mmmm\ yyyy\ &quot;г&quot;\."/>
    <numFmt numFmtId="210" formatCode="0.000000000"/>
    <numFmt numFmtId="211" formatCode="_-* #,##0.0\ _₽_-;\-* #,##0.0\ _₽_-;_-* &quot;-&quot;?\ _₽_-;_-@_-"/>
    <numFmt numFmtId="212" formatCode="_-* #,##0.0\ _₽_-;\-* #,##0.0\ _₽_-;_-* &quot;-&quot;\ _₽_-;_-@_-"/>
  </numFmts>
  <fonts count="87">
    <font>
      <sz val="11"/>
      <color theme="1"/>
      <name val="Calibri"/>
      <family val="2"/>
    </font>
    <font>
      <sz val="11"/>
      <color indexed="8"/>
      <name val="Calibri"/>
      <family val="2"/>
    </font>
    <font>
      <sz val="10"/>
      <name val="Arial"/>
      <family val="2"/>
    </font>
    <font>
      <sz val="10"/>
      <name val="Times New Roman"/>
      <family val="1"/>
    </font>
    <font>
      <b/>
      <sz val="12"/>
      <name val="Times New Roman"/>
      <family val="1"/>
    </font>
    <font>
      <sz val="12"/>
      <name val="Times New Roman"/>
      <family val="1"/>
    </font>
    <font>
      <sz val="10"/>
      <name val="Arial Cyr"/>
      <family val="0"/>
    </font>
    <font>
      <sz val="8"/>
      <color indexed="8"/>
      <name val="Arial"/>
      <family val="2"/>
    </font>
    <font>
      <sz val="12"/>
      <name val="Times New Roman Cyr"/>
      <family val="0"/>
    </font>
    <font>
      <sz val="10"/>
      <name val="Geneva"/>
      <family val="0"/>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ourier"/>
      <family val="3"/>
    </font>
    <font>
      <b/>
      <sz val="10"/>
      <color indexed="8"/>
      <name val="Arial"/>
      <family val="2"/>
    </font>
    <font>
      <sz val="12"/>
      <name val="KZ Times New Roman"/>
      <family val="1"/>
    </font>
    <font>
      <u val="single"/>
      <sz val="7.5"/>
      <color indexed="12"/>
      <name val="Arial"/>
      <family val="2"/>
    </font>
    <font>
      <b/>
      <i/>
      <sz val="12"/>
      <name val="KZ Times New Roman"/>
      <family val="1"/>
    </font>
    <font>
      <b/>
      <sz val="12"/>
      <name val="KZ Times New Roman"/>
      <family val="1"/>
    </font>
    <font>
      <sz val="10"/>
      <name val="KZ Times New Roman"/>
      <family val="1"/>
    </font>
    <font>
      <sz val="10"/>
      <name val="MS Sans Serif"/>
      <family val="2"/>
    </font>
    <font>
      <b/>
      <sz val="14"/>
      <name val="KZ Times New Roman"/>
      <family val="1"/>
    </font>
    <font>
      <sz val="12"/>
      <color indexed="9"/>
      <name val="KZ Times New Roman"/>
      <family val="1"/>
    </font>
    <font>
      <u val="single"/>
      <sz val="10"/>
      <color indexed="12"/>
      <name val="Arial Cyr"/>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0"/>
      <color indexed="8"/>
      <name val="Arial"/>
      <family val="2"/>
    </font>
    <font>
      <sz val="10"/>
      <name val="Helv"/>
      <family val="0"/>
    </font>
    <font>
      <sz val="8"/>
      <name val="Helvetica-Narrow"/>
      <family val="0"/>
    </font>
    <font>
      <sz val="6"/>
      <color indexed="18"/>
      <name val="Times New Roman Cyr"/>
      <family val="0"/>
    </font>
    <font>
      <sz val="12"/>
      <name val="Calibri"/>
      <family val="2"/>
    </font>
    <font>
      <i/>
      <sz val="12"/>
      <name val="Times New Roman"/>
      <family val="1"/>
    </font>
    <font>
      <b/>
      <i/>
      <sz val="12"/>
      <name val="Times New Roman"/>
      <family val="1"/>
    </font>
    <font>
      <i/>
      <sz val="11"/>
      <name val="Times New Roman"/>
      <family val="1"/>
    </font>
    <font>
      <u val="single"/>
      <sz val="11"/>
      <color indexed="12"/>
      <name val="Calibri"/>
      <family val="2"/>
    </font>
    <font>
      <u val="single"/>
      <sz val="10"/>
      <color indexed="12"/>
      <name val="Arial"/>
      <family val="2"/>
    </font>
    <font>
      <sz val="10"/>
      <color indexed="8"/>
      <name val="Calibri"/>
      <family val="2"/>
    </font>
    <font>
      <sz val="12"/>
      <color indexed="8"/>
      <name val="Times New Roman"/>
      <family val="2"/>
    </font>
    <font>
      <u val="single"/>
      <sz val="11"/>
      <color indexed="20"/>
      <name val="Calibri"/>
      <family val="2"/>
    </font>
    <font>
      <sz val="8"/>
      <color indexed="8"/>
      <name val="Calibri"/>
      <family val="2"/>
    </font>
    <font>
      <sz val="12"/>
      <color indexed="60"/>
      <name val="Times New Roman"/>
      <family val="1"/>
    </font>
    <font>
      <b/>
      <sz val="12"/>
      <color indexed="60"/>
      <name val="Times New Roman"/>
      <family val="1"/>
    </font>
    <font>
      <i/>
      <sz val="12"/>
      <color indexed="60"/>
      <name val="Times New Roman"/>
      <family val="1"/>
    </font>
    <font>
      <b/>
      <i/>
      <sz val="12"/>
      <color indexed="6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2"/>
      <color theme="1"/>
      <name val="Times New Roman"/>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8"/>
      <color theme="1"/>
      <name val="Calibri"/>
      <family val="2"/>
    </font>
    <font>
      <sz val="11"/>
      <color rgb="FF006100"/>
      <name val="Calibri"/>
      <family val="2"/>
    </font>
    <font>
      <sz val="12"/>
      <color theme="5" tint="-0.24997000396251678"/>
      <name val="Times New Roman"/>
      <family val="1"/>
    </font>
    <font>
      <b/>
      <sz val="12"/>
      <color theme="5" tint="-0.24997000396251678"/>
      <name val="Times New Roman"/>
      <family val="1"/>
    </font>
    <font>
      <i/>
      <sz val="12"/>
      <color theme="5" tint="-0.24997000396251678"/>
      <name val="Times New Roman"/>
      <family val="1"/>
    </font>
    <font>
      <b/>
      <i/>
      <sz val="12"/>
      <color theme="5" tint="-0.24997000396251678"/>
      <name val="Times New Roman"/>
      <family val="1"/>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11"/>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right/>
      <top/>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top/>
      <bottom style="thin"/>
    </border>
    <border>
      <left>
        <color indexed="63"/>
      </left>
      <right>
        <color indexed="63"/>
      </right>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double">
        <color indexed="10"/>
      </bottom>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top style="thin"/>
      <bottom style="thin"/>
    </border>
    <border>
      <left>
        <color indexed="63"/>
      </left>
      <right style="thin"/>
      <top style="thin"/>
      <bottom style="thin"/>
    </border>
    <border>
      <left>
        <color indexed="63"/>
      </left>
      <right>
        <color indexed="63"/>
      </right>
      <top style="thin"/>
      <bottom style="thin"/>
    </border>
  </borders>
  <cellStyleXfs count="13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6"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4"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25"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6" borderId="0" applyNumberFormat="0" applyBorder="0" applyAlignment="0" applyProtection="0"/>
    <xf numFmtId="0" fontId="11" fillId="11" borderId="0" applyNumberFormat="0" applyBorder="0" applyAlignment="0" applyProtection="0"/>
    <xf numFmtId="0" fontId="11" fillId="17"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61" fillId="30"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6" borderId="0" applyNumberFormat="0" applyBorder="0" applyAlignment="0" applyProtection="0"/>
    <xf numFmtId="0" fontId="61" fillId="3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32" borderId="0" applyNumberFormat="0" applyBorder="0" applyAlignment="0" applyProtection="0"/>
    <xf numFmtId="0" fontId="61" fillId="3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61" fillId="34"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 borderId="0" applyNumberFormat="0" applyBorder="0" applyAlignment="0" applyProtection="0"/>
    <xf numFmtId="0" fontId="61" fillId="3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6" borderId="0" applyNumberFormat="0" applyBorder="0" applyAlignment="0" applyProtection="0"/>
    <xf numFmtId="0" fontId="61" fillId="3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11"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22" fillId="3" borderId="0" applyNumberFormat="0" applyBorder="0" applyAlignment="0" applyProtection="0"/>
    <xf numFmtId="0" fontId="27" fillId="40" borderId="0">
      <alignment/>
      <protection/>
    </xf>
    <xf numFmtId="0" fontId="28" fillId="40" borderId="0">
      <alignment/>
      <protection/>
    </xf>
    <xf numFmtId="0" fontId="14" fillId="41" borderId="1" applyNumberFormat="0" applyAlignment="0" applyProtection="0"/>
    <xf numFmtId="1" fontId="29" fillId="0" borderId="0">
      <alignment horizontal="center" vertical="top" wrapText="1"/>
      <protection/>
    </xf>
    <xf numFmtId="195" fontId="29" fillId="0" borderId="2">
      <alignment horizontal="center" vertical="top" wrapText="1"/>
      <protection/>
    </xf>
    <xf numFmtId="196" fontId="29" fillId="0" borderId="2">
      <alignment horizontal="center" vertical="top" wrapText="1"/>
      <protection/>
    </xf>
    <xf numFmtId="196" fontId="29" fillId="0" borderId="2">
      <alignment horizontal="center" vertical="top" wrapText="1"/>
      <protection/>
    </xf>
    <xf numFmtId="196" fontId="29" fillId="0" borderId="2">
      <alignment horizontal="center" vertical="top" wrapText="1"/>
      <protection/>
    </xf>
    <xf numFmtId="0" fontId="19" fillId="42" borderId="3" applyNumberFormat="0" applyAlignment="0" applyProtection="0"/>
    <xf numFmtId="1" fontId="29" fillId="0" borderId="0">
      <alignment horizontal="center" vertical="top" wrapText="1"/>
      <protection/>
    </xf>
    <xf numFmtId="195" fontId="29" fillId="0" borderId="0">
      <alignment horizontal="center" vertical="top" wrapText="1"/>
      <protection/>
    </xf>
    <xf numFmtId="196" fontId="29" fillId="0" borderId="0">
      <alignment horizontal="center" vertical="top" wrapText="1"/>
      <protection/>
    </xf>
    <xf numFmtId="196" fontId="29" fillId="0" borderId="0">
      <alignment horizontal="center" vertical="top" wrapText="1"/>
      <protection/>
    </xf>
    <xf numFmtId="196" fontId="29" fillId="0" borderId="0">
      <alignment horizontal="center" vertical="top" wrapText="1"/>
      <protection/>
    </xf>
    <xf numFmtId="0" fontId="29" fillId="0" borderId="0">
      <alignment horizontal="left" vertical="top" wrapText="1"/>
      <protection/>
    </xf>
    <xf numFmtId="197" fontId="3" fillId="0" borderId="0" applyFont="0" applyFill="0" applyBorder="0" applyAlignment="0" applyProtection="0"/>
    <xf numFmtId="198" fontId="3" fillId="0" borderId="0" applyFont="0" applyFill="0" applyBorder="0" applyAlignment="0" applyProtection="0"/>
    <xf numFmtId="199" fontId="3" fillId="0" borderId="0" applyFont="0" applyFill="0" applyBorder="0" applyAlignment="0" applyProtection="0"/>
    <xf numFmtId="170" fontId="2" fillId="0" borderId="0" applyFont="0" applyFill="0" applyBorder="0" applyAlignment="0" applyProtection="0"/>
    <xf numFmtId="0" fontId="27" fillId="43" borderId="0">
      <alignment/>
      <protection/>
    </xf>
    <xf numFmtId="0" fontId="27" fillId="43" borderId="0">
      <alignment/>
      <protection/>
    </xf>
    <xf numFmtId="0" fontId="28" fillId="44" borderId="0">
      <alignment/>
      <protection/>
    </xf>
    <xf numFmtId="0" fontId="23" fillId="0" borderId="0" applyNumberFormat="0" applyFill="0" applyBorder="0" applyAlignment="0" applyProtection="0"/>
    <xf numFmtId="0" fontId="26"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29" fillId="0" borderId="2">
      <alignment horizontal="left" vertical="top"/>
      <protection/>
    </xf>
    <xf numFmtId="0" fontId="29" fillId="0" borderId="7">
      <alignment horizontal="center" vertical="top" wrapText="1"/>
      <protection/>
    </xf>
    <xf numFmtId="0" fontId="29" fillId="0" borderId="0">
      <alignment horizontal="left" vertical="top"/>
      <protection/>
    </xf>
    <xf numFmtId="0" fontId="29" fillId="0" borderId="8">
      <alignment horizontal="left" vertical="top"/>
      <protection/>
    </xf>
    <xf numFmtId="0" fontId="30" fillId="0" borderId="0" applyNumberFormat="0" applyFill="0" applyBorder="0" applyAlignment="0" applyProtection="0"/>
    <xf numFmtId="0" fontId="12" fillId="7" borderId="1" applyNumberFormat="0" applyAlignment="0" applyProtection="0"/>
    <xf numFmtId="0" fontId="24" fillId="0" borderId="9" applyNumberFormat="0" applyFill="0" applyAlignment="0" applyProtection="0"/>
    <xf numFmtId="0" fontId="31" fillId="41" borderId="2">
      <alignment horizontal="left" vertical="top" wrapText="1"/>
      <protection/>
    </xf>
    <xf numFmtId="0" fontId="31" fillId="41" borderId="2">
      <alignment horizontal="left" vertical="top" wrapText="1"/>
      <protection/>
    </xf>
    <xf numFmtId="0" fontId="32" fillId="0" borderId="2">
      <alignment horizontal="left" vertical="top" wrapText="1"/>
      <protection/>
    </xf>
    <xf numFmtId="0" fontId="29" fillId="0" borderId="2">
      <alignment horizontal="left" vertical="top" wrapText="1"/>
      <protection/>
    </xf>
    <xf numFmtId="0" fontId="33" fillId="0" borderId="2">
      <alignment horizontal="left" vertical="top" wrapText="1"/>
      <protection/>
    </xf>
    <xf numFmtId="0" fontId="21" fillId="22" borderId="0" applyNumberFormat="0" applyBorder="0" applyAlignment="0" applyProtection="0"/>
    <xf numFmtId="0" fontId="34" fillId="0" borderId="0">
      <alignment/>
      <protection/>
    </xf>
    <xf numFmtId="0" fontId="0" fillId="0" borderId="0">
      <alignment/>
      <protection/>
    </xf>
    <xf numFmtId="0" fontId="6" fillId="0" borderId="0">
      <alignment/>
      <protection/>
    </xf>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13" fillId="41" borderId="11" applyNumberFormat="0" applyAlignment="0" applyProtection="0"/>
    <xf numFmtId="0" fontId="7" fillId="0" borderId="0">
      <alignment horizontal="left" vertical="top"/>
      <protection/>
    </xf>
    <xf numFmtId="0" fontId="20" fillId="0" borderId="0" applyNumberFormat="0" applyFill="0" applyBorder="0" applyAlignment="0" applyProtection="0"/>
    <xf numFmtId="0" fontId="35" fillId="0" borderId="0">
      <alignment horizontal="center" vertical="top"/>
      <protection/>
    </xf>
    <xf numFmtId="0" fontId="29" fillId="0" borderId="11">
      <alignment horizontal="center" textRotation="90" wrapText="1"/>
      <protection/>
    </xf>
    <xf numFmtId="0" fontId="29" fillId="0" borderId="11">
      <alignment horizontal="center" vertical="center" wrapText="1"/>
      <protection/>
    </xf>
    <xf numFmtId="0" fontId="18" fillId="0" borderId="12" applyNumberFormat="0" applyFill="0" applyAlignment="0" applyProtection="0"/>
    <xf numFmtId="0" fontId="25" fillId="0" borderId="0" applyNumberFormat="0" applyFill="0" applyBorder="0" applyAlignment="0" applyProtection="0"/>
    <xf numFmtId="1" fontId="36" fillId="0" borderId="0">
      <alignment horizontal="center" vertical="top" wrapText="1"/>
      <protection/>
    </xf>
    <xf numFmtId="195" fontId="36" fillId="0" borderId="2">
      <alignment horizontal="center" vertical="top" wrapText="1"/>
      <protection/>
    </xf>
    <xf numFmtId="196" fontId="36" fillId="0" borderId="2">
      <alignment horizontal="center" vertical="top" wrapText="1"/>
      <protection/>
    </xf>
    <xf numFmtId="196" fontId="36" fillId="0" borderId="2">
      <alignment horizontal="center" vertical="top" wrapText="1"/>
      <protection/>
    </xf>
    <xf numFmtId="196" fontId="36" fillId="0" borderId="2">
      <alignment horizontal="center" vertical="top" wrapText="1"/>
      <protection/>
    </xf>
    <xf numFmtId="0" fontId="61" fillId="45"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46" borderId="0" applyNumberFormat="0" applyBorder="0" applyAlignment="0" applyProtection="0"/>
    <xf numFmtId="0" fontId="61" fillId="4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2" borderId="0" applyNumberFormat="0" applyBorder="0" applyAlignment="0" applyProtection="0"/>
    <xf numFmtId="0" fontId="61" fillId="4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18" borderId="0" applyNumberFormat="0" applyBorder="0" applyAlignment="0" applyProtection="0"/>
    <xf numFmtId="0" fontId="61" fillId="49"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50" borderId="0" applyNumberFormat="0" applyBorder="0" applyAlignment="0" applyProtection="0"/>
    <xf numFmtId="0" fontId="61" fillId="51" borderId="0" applyNumberFormat="0" applyBorder="0" applyAlignment="0" applyProtection="0"/>
    <xf numFmtId="0" fontId="11" fillId="28" borderId="0" applyNumberFormat="0" applyBorder="0" applyAlignment="0" applyProtection="0"/>
    <xf numFmtId="0" fontId="61" fillId="5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8" borderId="0" applyNumberFormat="0" applyBorder="0" applyAlignment="0" applyProtection="0"/>
    <xf numFmtId="0" fontId="62" fillId="53" borderId="13"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63" fillId="54" borderId="14" applyNumberFormat="0" applyAlignment="0" applyProtection="0"/>
    <xf numFmtId="0" fontId="13" fillId="41" borderId="11" applyNumberFormat="0" applyAlignment="0" applyProtection="0"/>
    <xf numFmtId="0" fontId="13" fillId="41" borderId="11" applyNumberFormat="0" applyAlignment="0" applyProtection="0"/>
    <xf numFmtId="0" fontId="13" fillId="41" borderId="11" applyNumberFormat="0" applyAlignment="0" applyProtection="0"/>
    <xf numFmtId="0" fontId="13" fillId="41" borderId="11" applyNumberFormat="0" applyAlignment="0" applyProtection="0"/>
    <xf numFmtId="0" fontId="64" fillId="54" borderId="13" applyNumberFormat="0" applyAlignment="0" applyProtection="0"/>
    <xf numFmtId="0" fontId="14" fillId="41" borderId="1" applyNumberFormat="0" applyAlignment="0" applyProtection="0"/>
    <xf numFmtId="0" fontId="14" fillId="41" borderId="1" applyNumberFormat="0" applyAlignment="0" applyProtection="0"/>
    <xf numFmtId="0" fontId="14" fillId="41" borderId="1" applyNumberFormat="0" applyAlignment="0" applyProtection="0"/>
    <xf numFmtId="0" fontId="14" fillId="41" borderId="1" applyNumberFormat="0" applyAlignment="0" applyProtection="0"/>
    <xf numFmtId="0" fontId="6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2" fillId="0" borderId="0" applyFont="0" applyFill="0" applyBorder="0" applyAlignment="0" applyProtection="0"/>
    <xf numFmtId="170" fontId="6" fillId="0" borderId="0" applyFont="0" applyFill="0" applyBorder="0" applyAlignment="0" applyProtection="0"/>
    <xf numFmtId="170" fontId="3"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7" fillId="0" borderId="15"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38" fillId="0" borderId="16" applyNumberFormat="0" applyFill="0" applyAlignment="0" applyProtection="0"/>
    <xf numFmtId="0" fontId="68" fillId="0" borderId="17"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39" fillId="0" borderId="18" applyNumberFormat="0" applyFill="0" applyAlignment="0" applyProtection="0"/>
    <xf numFmtId="0" fontId="69" fillId="0" borderId="19"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40" fillId="0" borderId="20" applyNumberFormat="0" applyFill="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70" fillId="0" borderId="2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2" fillId="0" borderId="0">
      <alignment/>
      <protection/>
    </xf>
    <xf numFmtId="0" fontId="6" fillId="0" borderId="0">
      <alignment/>
      <protection/>
    </xf>
    <xf numFmtId="0" fontId="71" fillId="55" borderId="22" applyNumberFormat="0" applyAlignment="0" applyProtection="0"/>
    <xf numFmtId="0" fontId="19" fillId="42" borderId="3" applyNumberFormat="0" applyAlignment="0" applyProtection="0"/>
    <xf numFmtId="0" fontId="7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73" fillId="56"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42" fillId="22" borderId="0" applyNumberFormat="0" applyBorder="0" applyAlignment="0" applyProtection="0"/>
    <xf numFmtId="0" fontId="2"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6" fillId="0" borderId="0">
      <alignment/>
      <protection/>
    </xf>
    <xf numFmtId="0" fontId="10" fillId="0" borderId="0">
      <alignment horizontal="left"/>
      <protection/>
    </xf>
    <xf numFmtId="0" fontId="10" fillId="0" borderId="0">
      <alignment horizontal="left"/>
      <protection/>
    </xf>
    <xf numFmtId="0" fontId="10" fillId="0" borderId="0">
      <alignment horizontal="left"/>
      <protection/>
    </xf>
    <xf numFmtId="0" fontId="10" fillId="0" borderId="0">
      <alignment horizontal="left"/>
      <protection/>
    </xf>
    <xf numFmtId="0" fontId="10" fillId="0" borderId="0">
      <alignment horizontal="left"/>
      <protection/>
    </xf>
    <xf numFmtId="0" fontId="10" fillId="0" borderId="0">
      <alignment horizontal="left"/>
      <protection/>
    </xf>
    <xf numFmtId="0" fontId="10" fillId="0" borderId="0">
      <alignment horizontal="left"/>
      <protection/>
    </xf>
    <xf numFmtId="0" fontId="10" fillId="0" borderId="0">
      <alignment horizontal="left"/>
      <protection/>
    </xf>
    <xf numFmtId="0" fontId="0" fillId="0" borderId="0">
      <alignment/>
      <protection/>
    </xf>
    <xf numFmtId="0" fontId="6" fillId="0" borderId="0">
      <alignment/>
      <protection/>
    </xf>
    <xf numFmtId="0" fontId="6" fillId="0" borderId="0">
      <alignment/>
      <protection/>
    </xf>
    <xf numFmtId="0" fontId="2" fillId="0" borderId="0">
      <alignment/>
      <protection/>
    </xf>
    <xf numFmtId="0" fontId="6" fillId="0" borderId="0">
      <alignment/>
      <protection/>
    </xf>
    <xf numFmtId="0" fontId="2" fillId="0" borderId="0">
      <alignment/>
      <protection/>
    </xf>
    <xf numFmtId="0" fontId="6" fillId="0" borderId="0">
      <alignment/>
      <protection/>
    </xf>
    <xf numFmtId="0" fontId="6" fillId="0" borderId="0">
      <alignment/>
      <protection/>
    </xf>
    <xf numFmtId="0" fontId="2" fillId="0" borderId="0">
      <alignment/>
      <protection/>
    </xf>
    <xf numFmtId="0" fontId="0" fillId="0" borderId="0">
      <alignment/>
      <protection/>
    </xf>
    <xf numFmtId="0" fontId="10" fillId="0" borderId="0">
      <alignment horizontal="left"/>
      <protection/>
    </xf>
    <xf numFmtId="0" fontId="10" fillId="0" borderId="0">
      <alignment horizontal="left"/>
      <protection/>
    </xf>
    <xf numFmtId="0" fontId="10" fillId="0" borderId="0">
      <alignment horizontal="left"/>
      <protection/>
    </xf>
    <xf numFmtId="0" fontId="10" fillId="0" borderId="0">
      <alignment horizontal="left"/>
      <protection/>
    </xf>
    <xf numFmtId="0" fontId="10" fillId="0" borderId="0">
      <alignment horizontal="left"/>
      <protection/>
    </xf>
    <xf numFmtId="0" fontId="10" fillId="0" borderId="0">
      <alignment horizontal="left"/>
      <protection/>
    </xf>
    <xf numFmtId="0" fontId="10" fillId="0" borderId="0">
      <alignment horizontal="left"/>
      <protection/>
    </xf>
    <xf numFmtId="0" fontId="10" fillId="0" borderId="0">
      <alignment horizontal="left"/>
      <protection/>
    </xf>
    <xf numFmtId="0" fontId="10" fillId="0" borderId="0">
      <alignment horizontal="left"/>
      <protection/>
    </xf>
    <xf numFmtId="0" fontId="10" fillId="0" borderId="0">
      <alignment horizontal="left"/>
      <protection/>
    </xf>
    <xf numFmtId="0" fontId="2" fillId="0" borderId="0">
      <alignment/>
      <protection/>
    </xf>
    <xf numFmtId="0" fontId="10" fillId="0" borderId="0">
      <alignment/>
      <protection/>
    </xf>
    <xf numFmtId="0" fontId="2" fillId="0" borderId="0">
      <alignment/>
      <protection/>
    </xf>
    <xf numFmtId="0" fontId="6" fillId="0" borderId="0">
      <alignment/>
      <protection/>
    </xf>
    <xf numFmtId="0" fontId="10" fillId="0" borderId="0">
      <alignment horizontal="left"/>
      <protection/>
    </xf>
    <xf numFmtId="0" fontId="10" fillId="0" borderId="0">
      <alignment horizontal="left"/>
      <protection/>
    </xf>
    <xf numFmtId="0" fontId="10" fillId="0" borderId="0">
      <alignment horizontal="left"/>
      <protection/>
    </xf>
    <xf numFmtId="0" fontId="10" fillId="0" borderId="0">
      <alignment horizontal="left"/>
      <protection/>
    </xf>
    <xf numFmtId="0" fontId="10"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1"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6" fillId="0" borderId="0">
      <alignment/>
      <protection/>
    </xf>
    <xf numFmtId="0" fontId="1" fillId="0" borderId="0">
      <alignment/>
      <protection/>
    </xf>
    <xf numFmtId="0" fontId="1" fillId="0" borderId="0">
      <alignment/>
      <protection/>
    </xf>
    <xf numFmtId="0" fontId="6" fillId="0" borderId="0">
      <alignment/>
      <protection/>
    </xf>
    <xf numFmtId="0" fontId="2"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1"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0" fillId="0" borderId="0">
      <alignment/>
      <protection/>
    </xf>
    <xf numFmtId="0" fontId="10" fillId="0" borderId="0">
      <alignment/>
      <protection/>
    </xf>
    <xf numFmtId="0" fontId="10" fillId="0" borderId="0">
      <alignment/>
      <protection/>
    </xf>
    <xf numFmtId="0" fontId="6"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7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6" fillId="0" borderId="0" applyNumberFormat="0" applyFill="0" applyBorder="0" applyAlignment="0" applyProtection="0"/>
    <xf numFmtId="0" fontId="77" fillId="57"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78" fillId="0" borderId="0" applyNumberFormat="0" applyFill="0" applyBorder="0" applyAlignment="0" applyProtection="0"/>
    <xf numFmtId="0" fontId="23" fillId="0" borderId="0" applyNumberFormat="0" applyFill="0" applyBorder="0" applyAlignment="0" applyProtection="0"/>
    <xf numFmtId="0" fontId="0" fillId="58" borderId="23" applyNumberFormat="0" applyFont="0" applyAlignment="0" applyProtection="0"/>
    <xf numFmtId="0" fontId="1" fillId="13" borderId="10" applyNumberFormat="0" applyFont="0" applyAlignment="0" applyProtection="0"/>
    <xf numFmtId="0" fontId="1" fillId="13" borderId="10" applyNumberFormat="0" applyFont="0" applyAlignment="0" applyProtection="0"/>
    <xf numFmtId="0" fontId="6" fillId="13" borderId="10" applyNumberFormat="0" applyFont="0" applyAlignment="0" applyProtection="0"/>
    <xf numFmtId="0" fontId="6" fillId="13" borderId="10" applyNumberFormat="0" applyFont="0" applyAlignment="0" applyProtection="0"/>
    <xf numFmtId="9" fontId="0" fillId="0" borderId="0" applyFont="0" applyFill="0" applyBorder="0" applyAlignment="0" applyProtection="0"/>
    <xf numFmtId="9" fontId="4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79" fillId="0" borderId="24"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5" fillId="0" borderId="25" applyNumberFormat="0" applyFill="0" applyAlignment="0" applyProtection="0"/>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2" fillId="0" borderId="0">
      <alignment/>
      <protection/>
    </xf>
    <xf numFmtId="0" fontId="44" fillId="0" borderId="0">
      <alignment/>
      <protection/>
    </xf>
    <xf numFmtId="0" fontId="6"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80" fillId="0" borderId="0" applyNumberFormat="0" applyFill="0" applyBorder="0" applyAlignment="0" applyProtection="0"/>
    <xf numFmtId="0" fontId="25" fillId="0" borderId="0" applyNumberFormat="0" applyFill="0" applyBorder="0" applyAlignment="0" applyProtection="0"/>
    <xf numFmtId="0" fontId="9" fillId="0" borderId="0" applyFont="0" applyFill="0" applyBorder="0" applyAlignment="0" applyProtection="0"/>
    <xf numFmtId="201" fontId="45"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71" fontId="8"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9" fontId="2"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43" fontId="8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02"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0" fillId="0" borderId="0" applyFont="0" applyFill="0" applyBorder="0" applyAlignment="0" applyProtection="0"/>
    <xf numFmtId="0" fontId="2" fillId="0" borderId="0" applyFont="0" applyFill="0" applyBorder="0" applyAlignment="0" applyProtection="0"/>
    <xf numFmtId="202"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6" fillId="0" borderId="0" applyFont="0" applyFill="0" applyBorder="0" applyAlignment="0" applyProtection="0"/>
    <xf numFmtId="198"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202" fontId="1" fillId="0" borderId="0" applyFont="0" applyFill="0" applyBorder="0" applyAlignment="0" applyProtection="0"/>
    <xf numFmtId="171" fontId="6" fillId="0" borderId="0" applyFont="0" applyFill="0" applyBorder="0" applyAlignment="0" applyProtection="0"/>
    <xf numFmtId="179" fontId="1" fillId="0" borderId="0" applyFont="0" applyFill="0" applyBorder="0" applyAlignment="0" applyProtection="0"/>
    <xf numFmtId="0" fontId="82" fillId="59"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cellStyleXfs>
  <cellXfs count="257">
    <xf numFmtId="0" fontId="0" fillId="0" borderId="0" xfId="0" applyFont="1" applyAlignment="1">
      <alignment/>
    </xf>
    <xf numFmtId="0" fontId="5" fillId="0" borderId="0" xfId="0" applyFont="1" applyFill="1" applyAlignment="1">
      <alignment horizontal="center" vertical="center"/>
    </xf>
    <xf numFmtId="3" fontId="5" fillId="0" borderId="0" xfId="0" applyNumberFormat="1" applyFont="1" applyFill="1" applyAlignment="1">
      <alignment horizontal="center" vertical="center"/>
    </xf>
    <xf numFmtId="0" fontId="4" fillId="0" borderId="0" xfId="0" applyFont="1" applyFill="1" applyAlignment="1">
      <alignment horizontal="center" vertical="center"/>
    </xf>
    <xf numFmtId="49" fontId="5" fillId="0" borderId="26" xfId="0" applyNumberFormat="1" applyFont="1" applyFill="1" applyBorder="1" applyAlignment="1">
      <alignment horizontal="center" vertical="center"/>
    </xf>
    <xf numFmtId="0" fontId="5" fillId="0" borderId="26" xfId="0" applyFont="1" applyFill="1" applyBorder="1" applyAlignment="1">
      <alignment horizontal="center" vertical="center"/>
    </xf>
    <xf numFmtId="3" fontId="5" fillId="0" borderId="26" xfId="1034" applyNumberFormat="1" applyFont="1" applyFill="1" applyBorder="1" applyAlignment="1">
      <alignment horizontal="right" vertical="center"/>
      <protection/>
    </xf>
    <xf numFmtId="3" fontId="5" fillId="0" borderId="26" xfId="0" applyNumberFormat="1" applyFont="1" applyFill="1" applyBorder="1" applyAlignment="1">
      <alignment horizontal="right" vertical="center"/>
    </xf>
    <xf numFmtId="49" fontId="5" fillId="0" borderId="0" xfId="0" applyNumberFormat="1" applyFont="1" applyFill="1" applyAlignment="1">
      <alignment horizontal="center" vertical="center"/>
    </xf>
    <xf numFmtId="3" fontId="83" fillId="0" borderId="0" xfId="0" applyNumberFormat="1" applyFont="1" applyFill="1" applyAlignment="1">
      <alignment horizontal="center" vertical="center"/>
    </xf>
    <xf numFmtId="3" fontId="83" fillId="0" borderId="0" xfId="0" applyNumberFormat="1" applyFont="1" applyFill="1" applyAlignment="1">
      <alignment horizontal="right" vertical="center"/>
    </xf>
    <xf numFmtId="3" fontId="5" fillId="0" borderId="0" xfId="0" applyNumberFormat="1" applyFont="1" applyFill="1" applyAlignment="1">
      <alignment horizontal="right" vertical="center"/>
    </xf>
    <xf numFmtId="49" fontId="5" fillId="0" borderId="0" xfId="0" applyNumberFormat="1" applyFont="1" applyFill="1" applyAlignment="1">
      <alignment vertical="center"/>
    </xf>
    <xf numFmtId="0" fontId="5" fillId="0" borderId="0" xfId="0" applyFont="1" applyFill="1" applyAlignment="1">
      <alignment vertical="center"/>
    </xf>
    <xf numFmtId="0" fontId="4" fillId="0" borderId="27" xfId="0" applyFont="1" applyFill="1" applyBorder="1" applyAlignment="1">
      <alignment horizontal="center" vertical="center" wrapText="1"/>
    </xf>
    <xf numFmtId="3" fontId="4" fillId="0" borderId="27" xfId="0" applyNumberFormat="1" applyFont="1" applyFill="1" applyBorder="1" applyAlignment="1">
      <alignment horizontal="center" vertical="center" wrapText="1"/>
    </xf>
    <xf numFmtId="3" fontId="84" fillId="0" borderId="28" xfId="0" applyNumberFormat="1" applyFont="1" applyFill="1" applyBorder="1" applyAlignment="1">
      <alignment horizontal="center" vertical="center" wrapText="1"/>
    </xf>
    <xf numFmtId="3" fontId="4" fillId="0" borderId="29"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5" fillId="0" borderId="0" xfId="0" applyFont="1" applyFill="1" applyAlignment="1">
      <alignment horizontal="center" vertical="center" wrapText="1"/>
    </xf>
    <xf numFmtId="3" fontId="4" fillId="0" borderId="0" xfId="0" applyNumberFormat="1" applyFont="1" applyFill="1" applyAlignment="1">
      <alignment horizontal="center" vertical="center"/>
    </xf>
    <xf numFmtId="49" fontId="4" fillId="0" borderId="26" xfId="0" applyNumberFormat="1" applyFont="1" applyFill="1" applyBorder="1" applyAlignment="1">
      <alignment horizontal="center" vertical="center"/>
    </xf>
    <xf numFmtId="49" fontId="4" fillId="0" borderId="26" xfId="0" applyNumberFormat="1" applyFont="1" applyFill="1" applyBorder="1" applyAlignment="1">
      <alignment horizontal="left" vertical="center" wrapText="1"/>
    </xf>
    <xf numFmtId="0" fontId="4" fillId="0" borderId="26" xfId="0" applyNumberFormat="1" applyFont="1" applyFill="1" applyBorder="1" applyAlignment="1">
      <alignment horizontal="center" vertical="center" wrapText="1"/>
    </xf>
    <xf numFmtId="3" fontId="4" fillId="0" borderId="26" xfId="0" applyNumberFormat="1" applyFont="1" applyFill="1" applyBorder="1" applyAlignment="1">
      <alignment horizontal="center" vertical="center" wrapText="1"/>
    </xf>
    <xf numFmtId="3" fontId="84" fillId="0" borderId="26" xfId="0" applyNumberFormat="1" applyFont="1" applyFill="1" applyBorder="1" applyAlignment="1">
      <alignment horizontal="center" vertical="center" wrapText="1"/>
    </xf>
    <xf numFmtId="3" fontId="84" fillId="0" borderId="26" xfId="1034" applyNumberFormat="1" applyFont="1" applyFill="1" applyBorder="1" applyAlignment="1">
      <alignment horizontal="right" vertical="center"/>
      <protection/>
    </xf>
    <xf numFmtId="3" fontId="4" fillId="0" borderId="26" xfId="1034" applyNumberFormat="1" applyFont="1" applyFill="1" applyBorder="1" applyAlignment="1">
      <alignment horizontal="right" vertical="center"/>
      <protection/>
    </xf>
    <xf numFmtId="0" fontId="4" fillId="0" borderId="26" xfId="0" applyFont="1" applyFill="1" applyBorder="1" applyAlignment="1">
      <alignment horizontal="center" vertical="center" wrapText="1"/>
    </xf>
    <xf numFmtId="3" fontId="4" fillId="0" borderId="26" xfId="0" applyNumberFormat="1" applyFont="1" applyFill="1" applyBorder="1" applyAlignment="1">
      <alignment horizontal="right" vertical="center"/>
    </xf>
    <xf numFmtId="49" fontId="5" fillId="0" borderId="26" xfId="0" applyNumberFormat="1" applyFont="1" applyFill="1" applyBorder="1" applyAlignment="1">
      <alignment horizontal="left" vertical="center" wrapText="1"/>
    </xf>
    <xf numFmtId="0" fontId="5" fillId="0" borderId="26"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3" fontId="83" fillId="0" borderId="26" xfId="0" applyNumberFormat="1" applyFont="1" applyFill="1" applyBorder="1" applyAlignment="1">
      <alignment horizontal="center" vertical="center" wrapText="1"/>
    </xf>
    <xf numFmtId="3" fontId="83" fillId="0" borderId="26" xfId="1034" applyNumberFormat="1" applyFont="1" applyFill="1" applyBorder="1" applyAlignment="1">
      <alignment horizontal="right" vertical="center"/>
      <protection/>
    </xf>
    <xf numFmtId="0" fontId="5" fillId="0" borderId="26" xfId="0" applyFont="1" applyFill="1" applyBorder="1" applyAlignment="1">
      <alignment horizontal="center" vertical="center" wrapText="1"/>
    </xf>
    <xf numFmtId="49" fontId="48" fillId="0" borderId="26" xfId="0" applyNumberFormat="1" applyFont="1" applyFill="1" applyBorder="1" applyAlignment="1">
      <alignment horizontal="center" vertical="center"/>
    </xf>
    <xf numFmtId="0" fontId="48" fillId="0" borderId="26" xfId="0" applyFont="1" applyFill="1" applyBorder="1" applyAlignment="1">
      <alignment horizontal="left" vertical="center" wrapText="1"/>
    </xf>
    <xf numFmtId="0" fontId="48" fillId="0" borderId="26" xfId="0" applyNumberFormat="1" applyFont="1" applyFill="1" applyBorder="1" applyAlignment="1">
      <alignment horizontal="center" vertical="center" wrapText="1"/>
    </xf>
    <xf numFmtId="3" fontId="48" fillId="0" borderId="26" xfId="0" applyNumberFormat="1" applyFont="1" applyFill="1" applyBorder="1" applyAlignment="1">
      <alignment horizontal="center" vertical="center" wrapText="1"/>
    </xf>
    <xf numFmtId="3" fontId="85" fillId="0" borderId="26" xfId="0" applyNumberFormat="1" applyFont="1" applyFill="1" applyBorder="1" applyAlignment="1">
      <alignment horizontal="center" vertical="center" wrapText="1"/>
    </xf>
    <xf numFmtId="3" fontId="85" fillId="0" borderId="26" xfId="1034" applyNumberFormat="1" applyFont="1" applyFill="1" applyBorder="1" applyAlignment="1">
      <alignment horizontal="right" vertical="center"/>
      <protection/>
    </xf>
    <xf numFmtId="3" fontId="48" fillId="0" borderId="26" xfId="1034" applyNumberFormat="1" applyFont="1" applyFill="1" applyBorder="1" applyAlignment="1">
      <alignment horizontal="right" vertical="center"/>
      <protection/>
    </xf>
    <xf numFmtId="0" fontId="48" fillId="0" borderId="26" xfId="0" applyFont="1" applyFill="1" applyBorder="1" applyAlignment="1">
      <alignment horizontal="center" vertical="center" wrapText="1"/>
    </xf>
    <xf numFmtId="3" fontId="48" fillId="0" borderId="26" xfId="0" applyNumberFormat="1" applyFont="1" applyFill="1" applyBorder="1" applyAlignment="1">
      <alignment horizontal="right" vertical="center"/>
    </xf>
    <xf numFmtId="0" fontId="49" fillId="0" borderId="0" xfId="0" applyFont="1" applyFill="1" applyAlignment="1">
      <alignment horizontal="center" vertical="center"/>
    </xf>
    <xf numFmtId="3" fontId="49" fillId="0" borderId="0" xfId="0" applyNumberFormat="1" applyFont="1" applyFill="1" applyAlignment="1">
      <alignment horizontal="center" vertical="center"/>
    </xf>
    <xf numFmtId="0" fontId="4" fillId="0" borderId="26" xfId="0" applyFont="1" applyFill="1" applyBorder="1" applyAlignment="1">
      <alignment horizontal="left" vertical="center" wrapText="1"/>
    </xf>
    <xf numFmtId="3" fontId="4" fillId="0" borderId="26" xfId="1034" applyNumberFormat="1" applyFont="1" applyFill="1" applyBorder="1" applyAlignment="1">
      <alignment horizontal="center" vertical="center"/>
      <protection/>
    </xf>
    <xf numFmtId="3" fontId="84" fillId="0" borderId="26" xfId="1034" applyNumberFormat="1" applyFont="1" applyFill="1" applyBorder="1" applyAlignment="1">
      <alignment horizontal="center" vertical="center"/>
      <protection/>
    </xf>
    <xf numFmtId="0" fontId="5" fillId="0" borderId="0" xfId="0" applyNumberFormat="1" applyFont="1" applyFill="1" applyAlignment="1">
      <alignment horizontal="center" vertical="center" wrapText="1"/>
    </xf>
    <xf numFmtId="49" fontId="49" fillId="0" borderId="26" xfId="0" applyNumberFormat="1" applyFont="1" applyFill="1" applyBorder="1" applyAlignment="1">
      <alignment horizontal="center" vertical="center"/>
    </xf>
    <xf numFmtId="0" fontId="49" fillId="0" borderId="26" xfId="0" applyFont="1" applyFill="1" applyBorder="1" applyAlignment="1">
      <alignment horizontal="left" vertical="center" wrapText="1"/>
    </xf>
    <xf numFmtId="0" fontId="49" fillId="0" borderId="26" xfId="0" applyNumberFormat="1" applyFont="1" applyFill="1" applyBorder="1" applyAlignment="1">
      <alignment horizontal="center" vertical="center" wrapText="1"/>
    </xf>
    <xf numFmtId="3" fontId="49" fillId="0" borderId="26" xfId="1034" applyNumberFormat="1" applyFont="1" applyFill="1" applyBorder="1" applyAlignment="1">
      <alignment horizontal="center" vertical="center"/>
      <protection/>
    </xf>
    <xf numFmtId="3" fontId="86" fillId="0" borderId="26" xfId="1034" applyNumberFormat="1" applyFont="1" applyFill="1" applyBorder="1" applyAlignment="1">
      <alignment horizontal="center" vertical="center"/>
      <protection/>
    </xf>
    <xf numFmtId="3" fontId="86" fillId="0" borderId="26" xfId="1034" applyNumberFormat="1" applyFont="1" applyFill="1" applyBorder="1" applyAlignment="1">
      <alignment horizontal="right" vertical="center"/>
      <protection/>
    </xf>
    <xf numFmtId="3" fontId="49" fillId="0" borderId="26" xfId="1034" applyNumberFormat="1" applyFont="1" applyFill="1" applyBorder="1" applyAlignment="1">
      <alignment horizontal="right" vertical="center"/>
      <protection/>
    </xf>
    <xf numFmtId="3" fontId="49" fillId="0" borderId="26" xfId="0" applyNumberFormat="1" applyFont="1" applyFill="1" applyBorder="1" applyAlignment="1">
      <alignment horizontal="center" vertical="center" wrapText="1"/>
    </xf>
    <xf numFmtId="0" fontId="49" fillId="0" borderId="26" xfId="0" applyFont="1" applyFill="1" applyBorder="1" applyAlignment="1">
      <alignment horizontal="center" vertical="center" wrapText="1"/>
    </xf>
    <xf numFmtId="3" fontId="49" fillId="0" borderId="26" xfId="0" applyNumberFormat="1" applyFont="1" applyFill="1" applyBorder="1" applyAlignment="1">
      <alignment horizontal="right" vertical="center"/>
    </xf>
    <xf numFmtId="191" fontId="49" fillId="0" borderId="0" xfId="1178" applyNumberFormat="1" applyFont="1" applyFill="1" applyAlignment="1">
      <alignment horizontal="center" vertical="center"/>
    </xf>
    <xf numFmtId="49" fontId="5" fillId="0" borderId="0" xfId="0" applyNumberFormat="1" applyFont="1" applyFill="1" applyBorder="1" applyAlignment="1">
      <alignment horizontal="left" vertical="center" wrapText="1"/>
    </xf>
    <xf numFmtId="0" fontId="5" fillId="0" borderId="26"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0" fontId="48" fillId="0" borderId="0" xfId="0" applyFont="1" applyFill="1" applyAlignment="1">
      <alignment horizontal="center" vertical="center"/>
    </xf>
    <xf numFmtId="3" fontId="48" fillId="0" borderId="0" xfId="0" applyNumberFormat="1" applyFont="1" applyFill="1" applyAlignment="1">
      <alignment horizontal="center" vertical="center"/>
    </xf>
    <xf numFmtId="3" fontId="5" fillId="0" borderId="26" xfId="955" applyNumberFormat="1" applyFont="1" applyFill="1" applyBorder="1" applyAlignment="1">
      <alignment horizontal="center" vertical="center" wrapText="1"/>
      <protection/>
    </xf>
    <xf numFmtId="3" fontId="83" fillId="0" borderId="26" xfId="955" applyNumberFormat="1" applyFont="1" applyFill="1" applyBorder="1" applyAlignment="1">
      <alignment horizontal="center" vertical="center" wrapText="1"/>
      <protection/>
    </xf>
    <xf numFmtId="3" fontId="83" fillId="0" borderId="26" xfId="955" applyNumberFormat="1" applyFont="1" applyFill="1" applyBorder="1" applyAlignment="1">
      <alignment horizontal="right" vertical="center" wrapText="1"/>
      <protection/>
    </xf>
    <xf numFmtId="3" fontId="5" fillId="0" borderId="26" xfId="984" applyNumberFormat="1" applyFont="1" applyFill="1" applyBorder="1" applyAlignment="1">
      <alignment horizontal="right" vertical="center" wrapText="1"/>
      <protection/>
    </xf>
    <xf numFmtId="0" fontId="5" fillId="0" borderId="26" xfId="0" applyFont="1" applyFill="1" applyBorder="1" applyAlignment="1">
      <alignment horizontal="left" vertical="center" wrapText="1"/>
    </xf>
    <xf numFmtId="3" fontId="84" fillId="0" borderId="26" xfId="0" applyNumberFormat="1" applyFont="1" applyFill="1" applyBorder="1" applyAlignment="1">
      <alignment horizontal="right" vertical="center"/>
    </xf>
    <xf numFmtId="3" fontId="85" fillId="0" borderId="26" xfId="0" applyNumberFormat="1" applyFont="1" applyFill="1" applyBorder="1" applyAlignment="1">
      <alignment horizontal="right" vertical="center" wrapText="1"/>
    </xf>
    <xf numFmtId="3" fontId="48" fillId="0" borderId="26" xfId="0" applyNumberFormat="1" applyFont="1" applyFill="1" applyBorder="1" applyAlignment="1">
      <alignment horizontal="right" vertical="center" wrapText="1"/>
    </xf>
    <xf numFmtId="3" fontId="84" fillId="0" borderId="26" xfId="0" applyNumberFormat="1" applyFont="1" applyFill="1" applyBorder="1" applyAlignment="1">
      <alignment horizontal="right" vertical="center" wrapText="1"/>
    </xf>
    <xf numFmtId="3" fontId="4" fillId="0" borderId="26" xfId="0" applyNumberFormat="1" applyFont="1" applyFill="1" applyBorder="1" applyAlignment="1">
      <alignment horizontal="right" vertical="center" wrapText="1"/>
    </xf>
    <xf numFmtId="3" fontId="5" fillId="0" borderId="26" xfId="0" applyNumberFormat="1" applyFont="1" applyFill="1" applyBorder="1" applyAlignment="1">
      <alignment horizontal="right" vertical="center" wrapText="1"/>
    </xf>
    <xf numFmtId="49" fontId="48" fillId="0" borderId="26" xfId="0" applyNumberFormat="1" applyFont="1" applyFill="1" applyBorder="1" applyAlignment="1">
      <alignment horizontal="left" vertical="center" wrapText="1"/>
    </xf>
    <xf numFmtId="9" fontId="5" fillId="0" borderId="26" xfId="1178" applyFont="1" applyFill="1" applyBorder="1" applyAlignment="1">
      <alignment horizontal="center" vertical="center" wrapText="1"/>
    </xf>
    <xf numFmtId="49" fontId="5" fillId="0" borderId="26" xfId="984" applyNumberFormat="1" applyFont="1" applyFill="1" applyBorder="1" applyAlignment="1">
      <alignment horizontal="left" vertical="center" wrapText="1"/>
      <protection/>
    </xf>
    <xf numFmtId="3" fontId="5" fillId="0" borderId="26" xfId="984" applyNumberFormat="1" applyFont="1" applyFill="1" applyBorder="1" applyAlignment="1">
      <alignment horizontal="center" vertical="center" wrapText="1"/>
      <protection/>
    </xf>
    <xf numFmtId="3" fontId="83" fillId="0" borderId="26" xfId="984" applyNumberFormat="1" applyFont="1" applyFill="1" applyBorder="1" applyAlignment="1">
      <alignment horizontal="center" vertical="center" wrapText="1"/>
      <protection/>
    </xf>
    <xf numFmtId="3" fontId="83" fillId="0" borderId="26" xfId="1338" applyNumberFormat="1" applyFont="1" applyFill="1" applyBorder="1" applyAlignment="1">
      <alignment horizontal="right" vertical="center" wrapText="1"/>
    </xf>
    <xf numFmtId="3" fontId="5" fillId="0" borderId="26" xfId="1338" applyNumberFormat="1" applyFont="1" applyFill="1" applyBorder="1" applyAlignment="1">
      <alignment horizontal="right" vertical="center" wrapText="1"/>
    </xf>
    <xf numFmtId="0" fontId="5" fillId="0" borderId="26" xfId="0" applyFont="1" applyFill="1" applyBorder="1" applyAlignment="1">
      <alignment vertical="center" wrapText="1"/>
    </xf>
    <xf numFmtId="188" fontId="5" fillId="0" borderId="26" xfId="0" applyNumberFormat="1" applyFont="1" applyFill="1" applyBorder="1" applyAlignment="1">
      <alignment horizontal="center" vertical="center" wrapText="1"/>
    </xf>
    <xf numFmtId="188" fontId="83" fillId="0" borderId="26" xfId="0" applyNumberFormat="1" applyFont="1" applyFill="1" applyBorder="1" applyAlignment="1">
      <alignment horizontal="center" vertical="center" wrapText="1"/>
    </xf>
    <xf numFmtId="3" fontId="83" fillId="0" borderId="26" xfId="0" applyNumberFormat="1" applyFont="1" applyFill="1" applyBorder="1" applyAlignment="1">
      <alignment horizontal="right" vertical="center" wrapText="1"/>
    </xf>
    <xf numFmtId="185" fontId="5" fillId="0" borderId="26" xfId="0" applyNumberFormat="1" applyFont="1" applyFill="1" applyBorder="1" applyAlignment="1">
      <alignment horizontal="center" vertical="center"/>
    </xf>
    <xf numFmtId="185" fontId="83" fillId="0" borderId="26" xfId="0" applyNumberFormat="1" applyFont="1" applyFill="1" applyBorder="1" applyAlignment="1">
      <alignment horizontal="center" vertical="center"/>
    </xf>
    <xf numFmtId="3" fontId="83" fillId="0" borderId="26" xfId="1293" applyNumberFormat="1" applyFont="1" applyFill="1" applyBorder="1" applyAlignment="1">
      <alignment horizontal="right" vertical="center" wrapText="1"/>
    </xf>
    <xf numFmtId="3" fontId="5" fillId="0" borderId="26" xfId="1293" applyNumberFormat="1" applyFont="1" applyFill="1" applyBorder="1" applyAlignment="1">
      <alignment horizontal="right" vertical="center" wrapText="1"/>
    </xf>
    <xf numFmtId="3" fontId="86" fillId="0" borderId="26" xfId="0" applyNumberFormat="1" applyFont="1" applyFill="1" applyBorder="1" applyAlignment="1">
      <alignment horizontal="center" vertical="center" wrapText="1"/>
    </xf>
    <xf numFmtId="3" fontId="86" fillId="0" borderId="26" xfId="0" applyNumberFormat="1" applyFont="1" applyFill="1" applyBorder="1" applyAlignment="1">
      <alignment horizontal="right" vertical="center" wrapText="1"/>
    </xf>
    <xf numFmtId="3" fontId="49" fillId="0" borderId="26" xfId="0" applyNumberFormat="1" applyFont="1" applyFill="1" applyBorder="1" applyAlignment="1">
      <alignment horizontal="right" vertical="center" wrapText="1"/>
    </xf>
    <xf numFmtId="3" fontId="4" fillId="0" borderId="0" xfId="0" applyNumberFormat="1" applyFont="1" applyFill="1" applyAlignment="1">
      <alignment horizontal="right" vertical="center"/>
    </xf>
    <xf numFmtId="3" fontId="84" fillId="0" borderId="26" xfId="1293" applyNumberFormat="1" applyFont="1" applyFill="1" applyBorder="1" applyAlignment="1">
      <alignment horizontal="right" vertical="center" wrapText="1"/>
    </xf>
    <xf numFmtId="0" fontId="5" fillId="0" borderId="26" xfId="984" applyFont="1" applyFill="1" applyBorder="1" applyAlignment="1">
      <alignment vertical="center" wrapText="1"/>
      <protection/>
    </xf>
    <xf numFmtId="3" fontId="5" fillId="0" borderId="26" xfId="984" applyNumberFormat="1" applyFont="1" applyFill="1" applyBorder="1" applyAlignment="1">
      <alignment horizontal="center" vertical="center"/>
      <protection/>
    </xf>
    <xf numFmtId="3" fontId="83" fillId="0" borderId="26" xfId="984" applyNumberFormat="1" applyFont="1" applyFill="1" applyBorder="1" applyAlignment="1">
      <alignment horizontal="center" vertical="center"/>
      <protection/>
    </xf>
    <xf numFmtId="3" fontId="83" fillId="0" borderId="26" xfId="984" applyNumberFormat="1" applyFont="1" applyFill="1" applyBorder="1" applyAlignment="1">
      <alignment horizontal="right" vertical="center"/>
      <protection/>
    </xf>
    <xf numFmtId="3" fontId="5" fillId="0" borderId="26" xfId="984" applyNumberFormat="1" applyFont="1" applyFill="1" applyBorder="1" applyAlignment="1">
      <alignment horizontal="right" vertical="center"/>
      <protection/>
    </xf>
    <xf numFmtId="4" fontId="83" fillId="0" borderId="26" xfId="1293" applyNumberFormat="1" applyFont="1" applyFill="1" applyBorder="1" applyAlignment="1">
      <alignment horizontal="right" vertical="center" wrapText="1"/>
    </xf>
    <xf numFmtId="185" fontId="5" fillId="0" borderId="26" xfId="0" applyNumberFormat="1" applyFont="1" applyFill="1" applyBorder="1" applyAlignment="1">
      <alignment horizontal="center" vertical="center" wrapText="1"/>
    </xf>
    <xf numFmtId="185" fontId="83" fillId="0" borderId="26" xfId="0" applyNumberFormat="1" applyFont="1" applyFill="1" applyBorder="1" applyAlignment="1">
      <alignment horizontal="center" vertical="center" wrapText="1"/>
    </xf>
    <xf numFmtId="185" fontId="48" fillId="0" borderId="26" xfId="0" applyNumberFormat="1" applyFont="1" applyFill="1" applyBorder="1" applyAlignment="1">
      <alignment horizontal="center" vertical="center" wrapText="1"/>
    </xf>
    <xf numFmtId="0" fontId="4" fillId="0" borderId="26" xfId="0" applyFont="1" applyFill="1" applyBorder="1" applyAlignment="1">
      <alignment horizontal="center" vertical="center"/>
    </xf>
    <xf numFmtId="3" fontId="4" fillId="0" borderId="26" xfId="0" applyNumberFormat="1" applyFont="1" applyFill="1" applyBorder="1" applyAlignment="1">
      <alignment horizontal="center" vertical="center"/>
    </xf>
    <xf numFmtId="3" fontId="84" fillId="0" borderId="26" xfId="0" applyNumberFormat="1" applyFont="1" applyFill="1" applyBorder="1" applyAlignment="1">
      <alignment horizontal="center" vertical="center"/>
    </xf>
    <xf numFmtId="3" fontId="83" fillId="0" borderId="26" xfId="984" applyNumberFormat="1" applyFont="1" applyFill="1" applyBorder="1" applyAlignment="1">
      <alignment horizontal="right" vertical="center" wrapText="1"/>
      <protection/>
    </xf>
    <xf numFmtId="3" fontId="5" fillId="0" borderId="26" xfId="1338" applyNumberFormat="1" applyFont="1" applyFill="1" applyBorder="1" applyAlignment="1">
      <alignment horizontal="center" vertical="center" wrapText="1"/>
    </xf>
    <xf numFmtId="3" fontId="83" fillId="0" borderId="26" xfId="1338" applyNumberFormat="1" applyFont="1" applyFill="1" applyBorder="1" applyAlignment="1">
      <alignment horizontal="center" vertical="center" wrapText="1"/>
    </xf>
    <xf numFmtId="49" fontId="5" fillId="0" borderId="26" xfId="956" applyNumberFormat="1" applyFont="1" applyFill="1" applyBorder="1" applyAlignment="1">
      <alignment horizontal="left" vertical="center" wrapText="1"/>
      <protection/>
    </xf>
    <xf numFmtId="3" fontId="5" fillId="0" borderId="26" xfId="956" applyNumberFormat="1" applyFont="1" applyFill="1" applyBorder="1" applyAlignment="1">
      <alignment horizontal="center" vertical="center" wrapText="1"/>
      <protection/>
    </xf>
    <xf numFmtId="3" fontId="83" fillId="0" borderId="26" xfId="956" applyNumberFormat="1" applyFont="1" applyFill="1" applyBorder="1" applyAlignment="1">
      <alignment horizontal="center" vertical="center" wrapText="1"/>
      <protection/>
    </xf>
    <xf numFmtId="0" fontId="5" fillId="0" borderId="26" xfId="984" applyNumberFormat="1" applyFont="1" applyFill="1" applyBorder="1" applyAlignment="1">
      <alignment horizontal="left" vertical="center" wrapText="1"/>
      <protection/>
    </xf>
    <xf numFmtId="3" fontId="5" fillId="0" borderId="26" xfId="955" applyNumberFormat="1" applyFont="1" applyFill="1" applyBorder="1" applyAlignment="1">
      <alignment horizontal="right" vertical="center" wrapText="1"/>
      <protection/>
    </xf>
    <xf numFmtId="0" fontId="5" fillId="0" borderId="26" xfId="984" applyFont="1" applyFill="1" applyBorder="1" applyAlignment="1">
      <alignment horizontal="left" vertical="center" wrapText="1"/>
      <protection/>
    </xf>
    <xf numFmtId="49" fontId="4" fillId="0" borderId="26" xfId="984" applyNumberFormat="1" applyFont="1" applyFill="1" applyBorder="1" applyAlignment="1">
      <alignment horizontal="left" vertical="center" wrapText="1"/>
      <protection/>
    </xf>
    <xf numFmtId="3" fontId="84" fillId="0" borderId="26" xfId="984" applyNumberFormat="1" applyFont="1" applyFill="1" applyBorder="1" applyAlignment="1">
      <alignment horizontal="right" vertical="center"/>
      <protection/>
    </xf>
    <xf numFmtId="3" fontId="4" fillId="0" borderId="26" xfId="984" applyNumberFormat="1" applyFont="1" applyFill="1" applyBorder="1" applyAlignment="1">
      <alignment horizontal="right" vertical="center"/>
      <protection/>
    </xf>
    <xf numFmtId="49" fontId="48" fillId="0" borderId="26" xfId="984" applyNumberFormat="1" applyFont="1" applyFill="1" applyBorder="1" applyAlignment="1">
      <alignment horizontal="left" vertical="center" wrapText="1"/>
      <protection/>
    </xf>
    <xf numFmtId="0" fontId="4" fillId="0" borderId="31"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50" fillId="0" borderId="26" xfId="0" applyNumberFormat="1" applyFont="1" applyFill="1" applyBorder="1" applyAlignment="1">
      <alignment horizontal="center" vertical="center"/>
    </xf>
    <xf numFmtId="0" fontId="84" fillId="0" borderId="26" xfId="0" applyFont="1" applyFill="1" applyBorder="1" applyAlignment="1">
      <alignment horizontal="center" vertical="center"/>
    </xf>
    <xf numFmtId="3" fontId="4" fillId="0" borderId="31" xfId="0" applyNumberFormat="1" applyFont="1" applyFill="1" applyBorder="1" applyAlignment="1">
      <alignment horizontal="center" vertical="center" wrapText="1"/>
    </xf>
    <xf numFmtId="9" fontId="84" fillId="0" borderId="31" xfId="1178" applyFont="1" applyFill="1" applyBorder="1" applyAlignment="1">
      <alignment horizontal="center" vertical="center" wrapText="1"/>
    </xf>
    <xf numFmtId="49" fontId="5" fillId="60" borderId="0" xfId="0" applyNumberFormat="1" applyFont="1" applyFill="1" applyAlignment="1">
      <alignment horizontal="center" vertical="center"/>
    </xf>
    <xf numFmtId="0" fontId="5" fillId="60" borderId="0" xfId="0" applyFont="1" applyFill="1" applyAlignment="1">
      <alignment horizontal="center" vertical="center"/>
    </xf>
    <xf numFmtId="3" fontId="5" fillId="60" borderId="0" xfId="0" applyNumberFormat="1" applyFont="1" applyFill="1" applyAlignment="1">
      <alignment horizontal="center" vertical="center"/>
    </xf>
    <xf numFmtId="3" fontId="5" fillId="60" borderId="0" xfId="0" applyNumberFormat="1" applyFont="1" applyFill="1" applyAlignment="1">
      <alignment horizontal="right" vertical="center"/>
    </xf>
    <xf numFmtId="0" fontId="5" fillId="60" borderId="0" xfId="0" applyFont="1" applyFill="1" applyAlignment="1">
      <alignment vertical="center" wrapText="1"/>
    </xf>
    <xf numFmtId="49" fontId="5" fillId="60" borderId="0" xfId="0" applyNumberFormat="1" applyFont="1" applyFill="1" applyAlignment="1">
      <alignment vertical="center"/>
    </xf>
    <xf numFmtId="0" fontId="5" fillId="60" borderId="0" xfId="0" applyFont="1" applyFill="1" applyAlignment="1">
      <alignment vertical="center"/>
    </xf>
    <xf numFmtId="0" fontId="4" fillId="60" borderId="0" xfId="0" applyFont="1" applyFill="1" applyAlignment="1">
      <alignment vertical="center"/>
    </xf>
    <xf numFmtId="3" fontId="4" fillId="60" borderId="29" xfId="0" applyNumberFormat="1" applyFont="1" applyFill="1" applyBorder="1" applyAlignment="1">
      <alignment horizontal="center" vertical="center" wrapText="1"/>
    </xf>
    <xf numFmtId="3" fontId="4" fillId="60" borderId="27" xfId="0" applyNumberFormat="1" applyFont="1" applyFill="1" applyBorder="1" applyAlignment="1">
      <alignment horizontal="center" vertical="center" wrapText="1"/>
    </xf>
    <xf numFmtId="0" fontId="4" fillId="60" borderId="30" xfId="0" applyFont="1" applyFill="1" applyBorder="1" applyAlignment="1">
      <alignment horizontal="center" vertical="center" wrapText="1"/>
    </xf>
    <xf numFmtId="0" fontId="4" fillId="60" borderId="27" xfId="0" applyFont="1" applyFill="1" applyBorder="1" applyAlignment="1">
      <alignment horizontal="center" vertical="center" wrapText="1"/>
    </xf>
    <xf numFmtId="0" fontId="5" fillId="60" borderId="0" xfId="0" applyFont="1" applyFill="1" applyAlignment="1">
      <alignment horizontal="center" vertical="center" wrapText="1"/>
    </xf>
    <xf numFmtId="0" fontId="4" fillId="60" borderId="0" xfId="0" applyFont="1" applyFill="1" applyAlignment="1">
      <alignment horizontal="center" vertical="center"/>
    </xf>
    <xf numFmtId="3" fontId="4" fillId="60" borderId="0" xfId="0" applyNumberFormat="1" applyFont="1" applyFill="1" applyAlignment="1">
      <alignment horizontal="center" vertical="center"/>
    </xf>
    <xf numFmtId="49" fontId="4" fillId="60" borderId="26" xfId="0" applyNumberFormat="1" applyFont="1" applyFill="1" applyBorder="1" applyAlignment="1">
      <alignment horizontal="center" vertical="center"/>
    </xf>
    <xf numFmtId="49" fontId="4" fillId="60" borderId="26" xfId="0" applyNumberFormat="1" applyFont="1" applyFill="1" applyBorder="1" applyAlignment="1">
      <alignment horizontal="left" vertical="center" wrapText="1"/>
    </xf>
    <xf numFmtId="0" fontId="4" fillId="60" borderId="26" xfId="0" applyNumberFormat="1" applyFont="1" applyFill="1" applyBorder="1" applyAlignment="1">
      <alignment horizontal="center" vertical="center" wrapText="1"/>
    </xf>
    <xf numFmtId="3" fontId="4" fillId="60" borderId="26" xfId="0" applyNumberFormat="1" applyFont="1" applyFill="1" applyBorder="1" applyAlignment="1">
      <alignment horizontal="center" vertical="center" wrapText="1"/>
    </xf>
    <xf numFmtId="3" fontId="4" fillId="60" borderId="26" xfId="1034" applyNumberFormat="1" applyFont="1" applyFill="1" applyBorder="1" applyAlignment="1">
      <alignment horizontal="right" vertical="center"/>
      <protection/>
    </xf>
    <xf numFmtId="3" fontId="4" fillId="60" borderId="26" xfId="0" applyNumberFormat="1" applyFont="1" applyFill="1" applyBorder="1" applyAlignment="1">
      <alignment horizontal="center" vertical="center"/>
    </xf>
    <xf numFmtId="0" fontId="4" fillId="60" borderId="26" xfId="0" applyFont="1" applyFill="1" applyBorder="1" applyAlignment="1">
      <alignment horizontal="center" vertical="center" wrapText="1"/>
    </xf>
    <xf numFmtId="3" fontId="4" fillId="60" borderId="26" xfId="0" applyNumberFormat="1" applyFont="1" applyFill="1" applyBorder="1" applyAlignment="1">
      <alignment horizontal="right" vertical="center"/>
    </xf>
    <xf numFmtId="0" fontId="4" fillId="60" borderId="26" xfId="0" applyFont="1" applyFill="1" applyBorder="1" applyAlignment="1">
      <alignment horizontal="left" vertical="center" wrapText="1"/>
    </xf>
    <xf numFmtId="49" fontId="5" fillId="60" borderId="26" xfId="0" applyNumberFormat="1" applyFont="1" applyFill="1" applyBorder="1" applyAlignment="1">
      <alignment horizontal="center" vertical="center"/>
    </xf>
    <xf numFmtId="49" fontId="5" fillId="60" borderId="26" xfId="0" applyNumberFormat="1" applyFont="1" applyFill="1" applyBorder="1" applyAlignment="1">
      <alignment horizontal="left" vertical="center" wrapText="1"/>
    </xf>
    <xf numFmtId="0" fontId="5" fillId="60" borderId="26" xfId="0" applyNumberFormat="1" applyFont="1" applyFill="1" applyBorder="1" applyAlignment="1">
      <alignment horizontal="center" vertical="center" wrapText="1"/>
    </xf>
    <xf numFmtId="3" fontId="5" fillId="60" borderId="26" xfId="0" applyNumberFormat="1" applyFont="1" applyFill="1" applyBorder="1" applyAlignment="1">
      <alignment horizontal="center" vertical="center" wrapText="1"/>
    </xf>
    <xf numFmtId="3" fontId="5" fillId="60" borderId="26" xfId="1034" applyNumberFormat="1" applyFont="1" applyFill="1" applyBorder="1" applyAlignment="1">
      <alignment horizontal="right" vertical="center"/>
      <protection/>
    </xf>
    <xf numFmtId="0" fontId="5" fillId="60" borderId="26" xfId="0" applyFont="1" applyFill="1" applyBorder="1" applyAlignment="1">
      <alignment horizontal="center" vertical="center" wrapText="1"/>
    </xf>
    <xf numFmtId="3" fontId="5" fillId="60" borderId="26" xfId="0" applyNumberFormat="1" applyFont="1" applyFill="1" applyBorder="1" applyAlignment="1">
      <alignment horizontal="right" vertical="center"/>
    </xf>
    <xf numFmtId="49" fontId="48" fillId="60" borderId="26" xfId="0" applyNumberFormat="1" applyFont="1" applyFill="1" applyBorder="1" applyAlignment="1">
      <alignment horizontal="center" vertical="center"/>
    </xf>
    <xf numFmtId="0" fontId="48" fillId="60" borderId="26" xfId="0" applyFont="1" applyFill="1" applyBorder="1" applyAlignment="1">
      <alignment horizontal="left" vertical="center" wrapText="1"/>
    </xf>
    <xf numFmtId="0" fontId="48" fillId="60" borderId="26" xfId="0" applyNumberFormat="1" applyFont="1" applyFill="1" applyBorder="1" applyAlignment="1">
      <alignment horizontal="center" vertical="center" wrapText="1"/>
    </xf>
    <xf numFmtId="3" fontId="48" fillId="60" borderId="26" xfId="0" applyNumberFormat="1" applyFont="1" applyFill="1" applyBorder="1" applyAlignment="1">
      <alignment horizontal="center" vertical="center" wrapText="1"/>
    </xf>
    <xf numFmtId="3" fontId="48" fillId="60" borderId="26" xfId="1034" applyNumberFormat="1" applyFont="1" applyFill="1" applyBorder="1" applyAlignment="1">
      <alignment horizontal="right" vertical="center"/>
      <protection/>
    </xf>
    <xf numFmtId="0" fontId="48" fillId="60" borderId="26" xfId="0" applyFont="1" applyFill="1" applyBorder="1" applyAlignment="1">
      <alignment horizontal="center" vertical="center" wrapText="1"/>
    </xf>
    <xf numFmtId="3" fontId="48" fillId="60" borderId="26" xfId="0" applyNumberFormat="1" applyFont="1" applyFill="1" applyBorder="1" applyAlignment="1">
      <alignment horizontal="right" vertical="center"/>
    </xf>
    <xf numFmtId="0" fontId="49" fillId="60" borderId="0" xfId="0" applyFont="1" applyFill="1" applyAlignment="1">
      <alignment horizontal="center" vertical="center"/>
    </xf>
    <xf numFmtId="3" fontId="49" fillId="60" borderId="0" xfId="0" applyNumberFormat="1" applyFont="1" applyFill="1" applyAlignment="1">
      <alignment horizontal="center" vertical="center"/>
    </xf>
    <xf numFmtId="3" fontId="4" fillId="60" borderId="26" xfId="1034" applyNumberFormat="1" applyFont="1" applyFill="1" applyBorder="1" applyAlignment="1">
      <alignment horizontal="center" vertical="center"/>
      <protection/>
    </xf>
    <xf numFmtId="0" fontId="5" fillId="60" borderId="26" xfId="0" applyFont="1" applyFill="1" applyBorder="1" applyAlignment="1">
      <alignment horizontal="center" vertical="center"/>
    </xf>
    <xf numFmtId="0" fontId="5" fillId="60" borderId="26" xfId="0" applyNumberFormat="1" applyFont="1" applyFill="1" applyBorder="1" applyAlignment="1">
      <alignment horizontal="left" vertical="center" wrapText="1"/>
    </xf>
    <xf numFmtId="49" fontId="49" fillId="60" borderId="26" xfId="0" applyNumberFormat="1" applyFont="1" applyFill="1" applyBorder="1" applyAlignment="1">
      <alignment horizontal="center" vertical="center"/>
    </xf>
    <xf numFmtId="0" fontId="49" fillId="60" borderId="26" xfId="0" applyFont="1" applyFill="1" applyBorder="1" applyAlignment="1">
      <alignment horizontal="left" vertical="center" wrapText="1"/>
    </xf>
    <xf numFmtId="0" fontId="49" fillId="60" borderId="26" xfId="0" applyNumberFormat="1" applyFont="1" applyFill="1" applyBorder="1" applyAlignment="1">
      <alignment horizontal="center" vertical="center" wrapText="1"/>
    </xf>
    <xf numFmtId="3" fontId="49" fillId="60" borderId="26" xfId="1034" applyNumberFormat="1" applyFont="1" applyFill="1" applyBorder="1" applyAlignment="1">
      <alignment horizontal="center" vertical="center"/>
      <protection/>
    </xf>
    <xf numFmtId="3" fontId="49" fillId="60" borderId="26" xfId="1034" applyNumberFormat="1" applyFont="1" applyFill="1" applyBorder="1" applyAlignment="1">
      <alignment horizontal="right" vertical="center"/>
      <protection/>
    </xf>
    <xf numFmtId="3" fontId="49" fillId="60" borderId="26" xfId="0" applyNumberFormat="1" applyFont="1" applyFill="1" applyBorder="1" applyAlignment="1">
      <alignment horizontal="center" vertical="center" wrapText="1"/>
    </xf>
    <xf numFmtId="0" fontId="49" fillId="60" borderId="26" xfId="0" applyFont="1" applyFill="1" applyBorder="1" applyAlignment="1">
      <alignment horizontal="center" vertical="center" wrapText="1"/>
    </xf>
    <xf numFmtId="3" fontId="49" fillId="60" borderId="26" xfId="0" applyNumberFormat="1" applyFont="1" applyFill="1" applyBorder="1" applyAlignment="1">
      <alignment horizontal="right" vertical="center"/>
    </xf>
    <xf numFmtId="191" fontId="49" fillId="60" borderId="0" xfId="1178" applyNumberFormat="1" applyFont="1" applyFill="1" applyAlignment="1">
      <alignment horizontal="center" vertical="center"/>
    </xf>
    <xf numFmtId="0" fontId="48" fillId="60" borderId="0" xfId="0" applyFont="1" applyFill="1" applyAlignment="1">
      <alignment horizontal="center" vertical="center"/>
    </xf>
    <xf numFmtId="3" fontId="48" fillId="60" borderId="0" xfId="0" applyNumberFormat="1" applyFont="1" applyFill="1" applyAlignment="1">
      <alignment horizontal="center" vertical="center"/>
    </xf>
    <xf numFmtId="3" fontId="5" fillId="60" borderId="26" xfId="984" applyNumberFormat="1" applyFont="1" applyFill="1" applyBorder="1" applyAlignment="1">
      <alignment horizontal="right" vertical="center" wrapText="1"/>
      <protection/>
    </xf>
    <xf numFmtId="49" fontId="5" fillId="60" borderId="26" xfId="984" applyNumberFormat="1" applyFont="1" applyFill="1" applyBorder="1" applyAlignment="1">
      <alignment horizontal="left" vertical="center" wrapText="1"/>
      <protection/>
    </xf>
    <xf numFmtId="0" fontId="5" fillId="60" borderId="26" xfId="984" applyFont="1" applyFill="1" applyBorder="1" applyAlignment="1">
      <alignment vertical="center" wrapText="1"/>
      <protection/>
    </xf>
    <xf numFmtId="0" fontId="5" fillId="60" borderId="26" xfId="984" applyNumberFormat="1" applyFont="1" applyFill="1" applyBorder="1" applyAlignment="1">
      <alignment horizontal="left" vertical="center" wrapText="1"/>
      <protection/>
    </xf>
    <xf numFmtId="3" fontId="48" fillId="60" borderId="26" xfId="0" applyNumberFormat="1" applyFont="1" applyFill="1" applyBorder="1" applyAlignment="1">
      <alignment horizontal="right" vertical="center" wrapText="1"/>
    </xf>
    <xf numFmtId="3" fontId="5" fillId="60" borderId="26" xfId="955" applyNumberFormat="1" applyFont="1" applyFill="1" applyBorder="1" applyAlignment="1">
      <alignment horizontal="center" vertical="center" wrapText="1"/>
      <protection/>
    </xf>
    <xf numFmtId="0" fontId="5" fillId="60" borderId="26" xfId="0" applyFont="1" applyFill="1" applyBorder="1" applyAlignment="1">
      <alignment horizontal="left" vertical="center" wrapText="1"/>
    </xf>
    <xf numFmtId="0" fontId="5" fillId="60" borderId="26" xfId="0" applyFont="1" applyFill="1" applyBorder="1" applyAlignment="1">
      <alignment vertical="center" wrapText="1"/>
    </xf>
    <xf numFmtId="3" fontId="5" fillId="60" borderId="26" xfId="984" applyNumberFormat="1" applyFont="1" applyFill="1" applyBorder="1" applyAlignment="1">
      <alignment horizontal="center" vertical="center" wrapText="1"/>
      <protection/>
    </xf>
    <xf numFmtId="3" fontId="5" fillId="60" borderId="26" xfId="984" applyNumberFormat="1" applyFont="1" applyFill="1" applyBorder="1" applyAlignment="1">
      <alignment horizontal="right" vertical="center"/>
      <protection/>
    </xf>
    <xf numFmtId="3" fontId="5" fillId="60" borderId="26" xfId="984" applyNumberFormat="1" applyFont="1" applyFill="1" applyBorder="1" applyAlignment="1">
      <alignment horizontal="center" vertical="center"/>
      <protection/>
    </xf>
    <xf numFmtId="3" fontId="5" fillId="60" borderId="26" xfId="1338" applyNumberFormat="1" applyFont="1" applyFill="1" applyBorder="1" applyAlignment="1">
      <alignment horizontal="right" vertical="center" wrapText="1"/>
    </xf>
    <xf numFmtId="3" fontId="5" fillId="60" borderId="26" xfId="1338" applyNumberFormat="1" applyFont="1" applyFill="1" applyBorder="1" applyAlignment="1">
      <alignment horizontal="center" vertical="center" wrapText="1"/>
    </xf>
    <xf numFmtId="3" fontId="4" fillId="60" borderId="26" xfId="0" applyNumberFormat="1" applyFont="1" applyFill="1" applyBorder="1" applyAlignment="1">
      <alignment horizontal="right" vertical="center" wrapText="1"/>
    </xf>
    <xf numFmtId="49" fontId="5" fillId="60" borderId="26" xfId="956" applyNumberFormat="1" applyFont="1" applyFill="1" applyBorder="1" applyAlignment="1">
      <alignment horizontal="left" vertical="center" wrapText="1"/>
      <protection/>
    </xf>
    <xf numFmtId="3" fontId="5" fillId="60" borderId="26" xfId="956" applyNumberFormat="1" applyFont="1" applyFill="1" applyBorder="1" applyAlignment="1">
      <alignment horizontal="center" vertical="center" wrapText="1"/>
      <protection/>
    </xf>
    <xf numFmtId="0" fontId="75" fillId="60" borderId="26" xfId="0" applyFont="1" applyFill="1" applyBorder="1" applyAlignment="1">
      <alignment wrapText="1"/>
    </xf>
    <xf numFmtId="3" fontId="5" fillId="60" borderId="26" xfId="955" applyNumberFormat="1" applyFont="1" applyFill="1" applyBorder="1" applyAlignment="1">
      <alignment horizontal="right" vertical="center" wrapText="1"/>
      <protection/>
    </xf>
    <xf numFmtId="49" fontId="48" fillId="60" borderId="26" xfId="0" applyNumberFormat="1" applyFont="1" applyFill="1" applyBorder="1" applyAlignment="1">
      <alignment horizontal="left" vertical="center" wrapText="1"/>
    </xf>
    <xf numFmtId="9" fontId="5" fillId="60" borderId="26" xfId="1178" applyFont="1" applyFill="1" applyBorder="1" applyAlignment="1">
      <alignment horizontal="center" vertical="center" wrapText="1"/>
    </xf>
    <xf numFmtId="188" fontId="5" fillId="60" borderId="26" xfId="0" applyNumberFormat="1" applyFont="1" applyFill="1" applyBorder="1" applyAlignment="1">
      <alignment horizontal="center" vertical="center" wrapText="1"/>
    </xf>
    <xf numFmtId="3" fontId="5" fillId="60" borderId="26" xfId="0" applyNumberFormat="1" applyFont="1" applyFill="1" applyBorder="1" applyAlignment="1">
      <alignment horizontal="right" vertical="center" wrapText="1"/>
    </xf>
    <xf numFmtId="185" fontId="5" fillId="60" borderId="26" xfId="0" applyNumberFormat="1" applyFont="1" applyFill="1" applyBorder="1" applyAlignment="1">
      <alignment horizontal="center" vertical="center"/>
    </xf>
    <xf numFmtId="3" fontId="5" fillId="60" borderId="26" xfId="1293" applyNumberFormat="1" applyFont="1" applyFill="1" applyBorder="1" applyAlignment="1">
      <alignment horizontal="right" vertical="center" wrapText="1"/>
    </xf>
    <xf numFmtId="3" fontId="49" fillId="60" borderId="26" xfId="0" applyNumberFormat="1" applyFont="1" applyFill="1" applyBorder="1" applyAlignment="1">
      <alignment horizontal="right" vertical="center" wrapText="1"/>
    </xf>
    <xf numFmtId="3" fontId="4" fillId="60" borderId="0" xfId="0" applyNumberFormat="1" applyFont="1" applyFill="1" applyAlignment="1">
      <alignment horizontal="right" vertical="center"/>
    </xf>
    <xf numFmtId="0" fontId="5" fillId="60" borderId="26" xfId="984" applyFont="1" applyFill="1" applyBorder="1" applyAlignment="1">
      <alignment horizontal="left" vertical="center" wrapText="1"/>
      <protection/>
    </xf>
    <xf numFmtId="185" fontId="5" fillId="60" borderId="26" xfId="0" applyNumberFormat="1" applyFont="1" applyFill="1" applyBorder="1" applyAlignment="1">
      <alignment horizontal="center" vertical="center" wrapText="1"/>
    </xf>
    <xf numFmtId="185" fontId="48" fillId="60" borderId="26" xfId="0" applyNumberFormat="1" applyFont="1" applyFill="1" applyBorder="1" applyAlignment="1">
      <alignment horizontal="center" vertical="center" wrapText="1"/>
    </xf>
    <xf numFmtId="49" fontId="4" fillId="60" borderId="26" xfId="984" applyNumberFormat="1" applyFont="1" applyFill="1" applyBorder="1" applyAlignment="1">
      <alignment horizontal="left" vertical="center" wrapText="1"/>
      <protection/>
    </xf>
    <xf numFmtId="3" fontId="4" fillId="60" borderId="26" xfId="984" applyNumberFormat="1" applyFont="1" applyFill="1" applyBorder="1" applyAlignment="1">
      <alignment horizontal="right" vertical="center"/>
      <protection/>
    </xf>
    <xf numFmtId="49" fontId="48" fillId="60" borderId="26" xfId="984" applyNumberFormat="1" applyFont="1" applyFill="1" applyBorder="1" applyAlignment="1">
      <alignment horizontal="left" vertical="center" wrapText="1"/>
      <protection/>
    </xf>
    <xf numFmtId="0" fontId="4" fillId="60" borderId="26" xfId="0" applyFont="1" applyFill="1" applyBorder="1" applyAlignment="1">
      <alignment horizontal="center" vertical="center"/>
    </xf>
    <xf numFmtId="49" fontId="4" fillId="60" borderId="0" xfId="0" applyNumberFormat="1" applyFont="1" applyFill="1" applyAlignment="1">
      <alignment horizontal="left" vertical="center"/>
    </xf>
    <xf numFmtId="3" fontId="4" fillId="60" borderId="0" xfId="0" applyNumberFormat="1" applyFont="1" applyFill="1" applyAlignment="1">
      <alignment vertical="center"/>
    </xf>
    <xf numFmtId="3" fontId="5" fillId="60" borderId="0" xfId="0" applyNumberFormat="1" applyFont="1" applyFill="1" applyAlignment="1">
      <alignment vertical="center"/>
    </xf>
    <xf numFmtId="49" fontId="5" fillId="60" borderId="0" xfId="0" applyNumberFormat="1" applyFont="1" applyFill="1" applyAlignment="1">
      <alignment horizontal="left" vertical="center"/>
    </xf>
    <xf numFmtId="49" fontId="4" fillId="60" borderId="27" xfId="0" applyNumberFormat="1" applyFont="1" applyFill="1" applyBorder="1" applyAlignment="1">
      <alignment horizontal="center" vertical="center" wrapText="1"/>
    </xf>
    <xf numFmtId="0" fontId="4" fillId="60" borderId="31" xfId="0" applyFont="1" applyFill="1" applyBorder="1" applyAlignment="1">
      <alignment horizontal="center" vertical="center" wrapText="1"/>
    </xf>
    <xf numFmtId="3" fontId="4" fillId="60" borderId="31"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3" fontId="4" fillId="0" borderId="27" xfId="0" applyNumberFormat="1" applyFont="1" applyFill="1" applyBorder="1" applyAlignment="1">
      <alignment horizontal="center" vertical="center" wrapText="1"/>
    </xf>
    <xf numFmtId="3" fontId="4" fillId="0" borderId="28" xfId="0" applyNumberFormat="1" applyFont="1" applyFill="1" applyBorder="1" applyAlignment="1">
      <alignment horizontal="center" vertical="center" wrapText="1"/>
    </xf>
    <xf numFmtId="3" fontId="84" fillId="0" borderId="34" xfId="0" applyNumberFormat="1" applyFont="1" applyFill="1" applyBorder="1" applyAlignment="1">
      <alignment horizontal="center" vertical="center" wrapText="1"/>
    </xf>
    <xf numFmtId="3" fontId="84" fillId="0" borderId="35" xfId="0" applyNumberFormat="1" applyFont="1" applyFill="1" applyBorder="1" applyAlignment="1">
      <alignment horizontal="center" vertical="center" wrapText="1"/>
    </xf>
    <xf numFmtId="3" fontId="84" fillId="0" borderId="29" xfId="0" applyNumberFormat="1"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3" fontId="5" fillId="0" borderId="0" xfId="0" applyNumberFormat="1" applyFont="1" applyFill="1" applyAlignment="1">
      <alignment horizontal="left" vertical="center" wrapText="1"/>
    </xf>
    <xf numFmtId="0" fontId="4" fillId="0" borderId="31" xfId="0" applyFont="1" applyFill="1" applyBorder="1" applyAlignment="1">
      <alignment horizontal="center" vertical="center" wrapText="1"/>
    </xf>
    <xf numFmtId="0" fontId="5" fillId="60" borderId="0" xfId="0" applyFont="1" applyFill="1" applyAlignment="1">
      <alignment horizontal="left" vertical="center" wrapText="1"/>
    </xf>
    <xf numFmtId="0" fontId="4" fillId="60" borderId="0" xfId="0" applyFont="1" applyFill="1" applyAlignment="1">
      <alignment horizontal="center" vertical="center" wrapText="1"/>
    </xf>
    <xf numFmtId="49" fontId="4" fillId="60" borderId="27" xfId="0" applyNumberFormat="1" applyFont="1" applyFill="1" applyBorder="1" applyAlignment="1">
      <alignment horizontal="center" vertical="center" wrapText="1"/>
    </xf>
    <xf numFmtId="49" fontId="4" fillId="60" borderId="28" xfId="0" applyNumberFormat="1" applyFont="1" applyFill="1" applyBorder="1" applyAlignment="1">
      <alignment horizontal="center" vertical="center" wrapText="1"/>
    </xf>
    <xf numFmtId="0" fontId="4" fillId="60" borderId="27" xfId="0" applyFont="1" applyFill="1" applyBorder="1" applyAlignment="1">
      <alignment horizontal="center" vertical="center" wrapText="1"/>
    </xf>
    <xf numFmtId="0" fontId="4" fillId="60" borderId="28" xfId="0" applyFont="1" applyFill="1" applyBorder="1" applyAlignment="1">
      <alignment horizontal="center" vertical="center" wrapText="1"/>
    </xf>
    <xf numFmtId="0" fontId="4" fillId="60" borderId="32" xfId="0" applyFont="1" applyFill="1" applyBorder="1" applyAlignment="1">
      <alignment horizontal="center" vertical="center" wrapText="1"/>
    </xf>
    <xf numFmtId="0" fontId="4" fillId="60" borderId="33" xfId="0" applyFont="1" applyFill="1" applyBorder="1" applyAlignment="1">
      <alignment horizontal="center" vertical="center" wrapText="1"/>
    </xf>
    <xf numFmtId="3" fontId="4" fillId="60" borderId="27" xfId="0" applyNumberFormat="1" applyFont="1" applyFill="1" applyBorder="1" applyAlignment="1">
      <alignment horizontal="center" vertical="center" wrapText="1"/>
    </xf>
    <xf numFmtId="3" fontId="4" fillId="60" borderId="28" xfId="0" applyNumberFormat="1" applyFont="1" applyFill="1" applyBorder="1" applyAlignment="1">
      <alignment horizontal="center" vertical="center" wrapText="1"/>
    </xf>
    <xf numFmtId="0" fontId="4" fillId="60" borderId="31" xfId="0" applyFont="1" applyFill="1" applyBorder="1" applyAlignment="1">
      <alignment horizontal="center" vertical="center" wrapText="1"/>
    </xf>
    <xf numFmtId="0" fontId="4" fillId="60" borderId="26" xfId="0" applyFont="1" applyFill="1" applyBorder="1" applyAlignment="1">
      <alignment horizontal="center" vertical="center" wrapText="1"/>
    </xf>
    <xf numFmtId="0" fontId="4" fillId="60" borderId="36" xfId="0" applyFont="1" applyFill="1" applyBorder="1" applyAlignment="1">
      <alignment horizontal="center" vertical="center" wrapText="1"/>
    </xf>
    <xf numFmtId="0" fontId="4" fillId="60" borderId="38" xfId="0" applyFont="1" applyFill="1" applyBorder="1" applyAlignment="1">
      <alignment horizontal="center" vertical="center" wrapText="1"/>
    </xf>
    <xf numFmtId="0" fontId="4" fillId="60" borderId="37" xfId="0" applyFont="1" applyFill="1" applyBorder="1" applyAlignment="1">
      <alignment horizontal="center" vertical="center" wrapText="1"/>
    </xf>
    <xf numFmtId="0" fontId="4" fillId="60" borderId="36" xfId="0" applyFont="1" applyFill="1" applyBorder="1" applyAlignment="1">
      <alignment horizontal="center" vertical="center"/>
    </xf>
    <xf numFmtId="0" fontId="4" fillId="60" borderId="37" xfId="0" applyFont="1" applyFill="1" applyBorder="1" applyAlignment="1">
      <alignment horizontal="center" vertical="center"/>
    </xf>
  </cellXfs>
  <cellStyles count="1333">
    <cellStyle name="Normal" xfId="0"/>
    <cellStyle name="20% - Accent1" xfId="15"/>
    <cellStyle name="20% - Accent1 10" xfId="16"/>
    <cellStyle name="20% - Accent1 10 2" xfId="17"/>
    <cellStyle name="20% - Accent1 11" xfId="18"/>
    <cellStyle name="20% - Accent1 11 2" xfId="19"/>
    <cellStyle name="20% - Accent1 12" xfId="20"/>
    <cellStyle name="20% - Accent1 2" xfId="21"/>
    <cellStyle name="20% - Accent1 2 2" xfId="22"/>
    <cellStyle name="20% - Accent1 3" xfId="23"/>
    <cellStyle name="20% - Accent1 3 2" xfId="24"/>
    <cellStyle name="20% - Accent1 4" xfId="25"/>
    <cellStyle name="20% - Accent1 4 2" xfId="26"/>
    <cellStyle name="20% - Accent1 5" xfId="27"/>
    <cellStyle name="20% - Accent1 5 2" xfId="28"/>
    <cellStyle name="20% - Accent1 6" xfId="29"/>
    <cellStyle name="20% - Accent1 6 2" xfId="30"/>
    <cellStyle name="20% - Accent1 7" xfId="31"/>
    <cellStyle name="20% - Accent1 7 2" xfId="32"/>
    <cellStyle name="20% - Accent1 8" xfId="33"/>
    <cellStyle name="20% - Accent1 8 2" xfId="34"/>
    <cellStyle name="20% - Accent1 9" xfId="35"/>
    <cellStyle name="20% - Accent1 9 2" xfId="36"/>
    <cellStyle name="20% - Accent2" xfId="37"/>
    <cellStyle name="20% - Accent2 10" xfId="38"/>
    <cellStyle name="20% - Accent2 10 2" xfId="39"/>
    <cellStyle name="20% - Accent2 11" xfId="40"/>
    <cellStyle name="20% - Accent2 11 2" xfId="41"/>
    <cellStyle name="20% - Accent2 12" xfId="42"/>
    <cellStyle name="20% - Accent2 2" xfId="43"/>
    <cellStyle name="20% - Accent2 2 2" xfId="44"/>
    <cellStyle name="20% - Accent2 3" xfId="45"/>
    <cellStyle name="20% - Accent2 3 2" xfId="46"/>
    <cellStyle name="20% - Accent2 4" xfId="47"/>
    <cellStyle name="20% - Accent2 4 2" xfId="48"/>
    <cellStyle name="20% - Accent2 5" xfId="49"/>
    <cellStyle name="20% - Accent2 5 2" xfId="50"/>
    <cellStyle name="20% - Accent2 6" xfId="51"/>
    <cellStyle name="20% - Accent2 6 2" xfId="52"/>
    <cellStyle name="20% - Accent2 7" xfId="53"/>
    <cellStyle name="20% - Accent2 7 2" xfId="54"/>
    <cellStyle name="20% - Accent2 8" xfId="55"/>
    <cellStyle name="20% - Accent2 8 2" xfId="56"/>
    <cellStyle name="20% - Accent2 9" xfId="57"/>
    <cellStyle name="20% - Accent2 9 2" xfId="58"/>
    <cellStyle name="20% - Accent3" xfId="59"/>
    <cellStyle name="20% - Accent3 10" xfId="60"/>
    <cellStyle name="20% - Accent3 10 2" xfId="61"/>
    <cellStyle name="20% - Accent3 11" xfId="62"/>
    <cellStyle name="20% - Accent3 11 2" xfId="63"/>
    <cellStyle name="20% - Accent3 12" xfId="64"/>
    <cellStyle name="20% - Accent3 2" xfId="65"/>
    <cellStyle name="20% - Accent3 2 2" xfId="66"/>
    <cellStyle name="20% - Accent3 3" xfId="67"/>
    <cellStyle name="20% - Accent3 3 2" xfId="68"/>
    <cellStyle name="20% - Accent3 4" xfId="69"/>
    <cellStyle name="20% - Accent3 4 2" xfId="70"/>
    <cellStyle name="20% - Accent3 5" xfId="71"/>
    <cellStyle name="20% - Accent3 5 2" xfId="72"/>
    <cellStyle name="20% - Accent3 6" xfId="73"/>
    <cellStyle name="20% - Accent3 6 2" xfId="74"/>
    <cellStyle name="20% - Accent3 7" xfId="75"/>
    <cellStyle name="20% - Accent3 7 2" xfId="76"/>
    <cellStyle name="20% - Accent3 8" xfId="77"/>
    <cellStyle name="20% - Accent3 8 2" xfId="78"/>
    <cellStyle name="20% - Accent3 9" xfId="79"/>
    <cellStyle name="20% - Accent3 9 2" xfId="80"/>
    <cellStyle name="20% - Accent4" xfId="81"/>
    <cellStyle name="20% - Accent4 10" xfId="82"/>
    <cellStyle name="20% - Accent4 10 2" xfId="83"/>
    <cellStyle name="20% - Accent4 11" xfId="84"/>
    <cellStyle name="20% - Accent4 11 2" xfId="85"/>
    <cellStyle name="20% - Accent4 12" xfId="86"/>
    <cellStyle name="20% - Accent4 2" xfId="87"/>
    <cellStyle name="20% - Accent4 2 2" xfId="88"/>
    <cellStyle name="20% - Accent4 3" xfId="89"/>
    <cellStyle name="20% - Accent4 3 2" xfId="90"/>
    <cellStyle name="20% - Accent4 4" xfId="91"/>
    <cellStyle name="20% - Accent4 4 2" xfId="92"/>
    <cellStyle name="20% - Accent4 5" xfId="93"/>
    <cellStyle name="20% - Accent4 5 2" xfId="94"/>
    <cellStyle name="20% - Accent4 6" xfId="95"/>
    <cellStyle name="20% - Accent4 6 2" xfId="96"/>
    <cellStyle name="20% - Accent4 7" xfId="97"/>
    <cellStyle name="20% - Accent4 7 2" xfId="98"/>
    <cellStyle name="20% - Accent4 8" xfId="99"/>
    <cellStyle name="20% - Accent4 8 2" xfId="100"/>
    <cellStyle name="20% - Accent4 9" xfId="101"/>
    <cellStyle name="20% - Accent4 9 2" xfId="102"/>
    <cellStyle name="20% - Accent5" xfId="103"/>
    <cellStyle name="20% - Accent5 10" xfId="104"/>
    <cellStyle name="20% - Accent5 10 2" xfId="105"/>
    <cellStyle name="20% - Accent5 11" xfId="106"/>
    <cellStyle name="20% - Accent5 11 2" xfId="107"/>
    <cellStyle name="20% - Accent5 12" xfId="108"/>
    <cellStyle name="20% - Accent5 2" xfId="109"/>
    <cellStyle name="20% - Accent5 2 2" xfId="110"/>
    <cellStyle name="20% - Accent5 3" xfId="111"/>
    <cellStyle name="20% - Accent5 3 2" xfId="112"/>
    <cellStyle name="20% - Accent5 4" xfId="113"/>
    <cellStyle name="20% - Accent5 4 2" xfId="114"/>
    <cellStyle name="20% - Accent5 5" xfId="115"/>
    <cellStyle name="20% - Accent5 5 2" xfId="116"/>
    <cellStyle name="20% - Accent5 6" xfId="117"/>
    <cellStyle name="20% - Accent5 6 2" xfId="118"/>
    <cellStyle name="20% - Accent5 7" xfId="119"/>
    <cellStyle name="20% - Accent5 7 2" xfId="120"/>
    <cellStyle name="20% - Accent5 8" xfId="121"/>
    <cellStyle name="20% - Accent5 8 2" xfId="122"/>
    <cellStyle name="20% - Accent5 9" xfId="123"/>
    <cellStyle name="20% - Accent5 9 2" xfId="124"/>
    <cellStyle name="20% - Accent6" xfId="125"/>
    <cellStyle name="20% - Accent6 10" xfId="126"/>
    <cellStyle name="20% - Accent6 10 2" xfId="127"/>
    <cellStyle name="20% - Accent6 11" xfId="128"/>
    <cellStyle name="20% - Accent6 11 2" xfId="129"/>
    <cellStyle name="20% - Accent6 12" xfId="130"/>
    <cellStyle name="20% - Accent6 2" xfId="131"/>
    <cellStyle name="20% - Accent6 2 2" xfId="132"/>
    <cellStyle name="20% - Accent6 3" xfId="133"/>
    <cellStyle name="20% - Accent6 3 2" xfId="134"/>
    <cellStyle name="20% - Accent6 4" xfId="135"/>
    <cellStyle name="20% - Accent6 4 2" xfId="136"/>
    <cellStyle name="20% - Accent6 5" xfId="137"/>
    <cellStyle name="20% - Accent6 5 2" xfId="138"/>
    <cellStyle name="20% - Accent6 6" xfId="139"/>
    <cellStyle name="20% - Accent6 6 2" xfId="140"/>
    <cellStyle name="20% - Accent6 7" xfId="141"/>
    <cellStyle name="20% - Accent6 7 2" xfId="142"/>
    <cellStyle name="20% - Accent6 8" xfId="143"/>
    <cellStyle name="20% - Accent6 8 2" xfId="144"/>
    <cellStyle name="20% - Accent6 9" xfId="145"/>
    <cellStyle name="20% - Accent6 9 2" xfId="146"/>
    <cellStyle name="20% — акцент1" xfId="147"/>
    <cellStyle name="20% - Акцент1 2" xfId="148"/>
    <cellStyle name="20% - Акцент1 2 10" xfId="149"/>
    <cellStyle name="20% - Акцент1 2 10 2" xfId="150"/>
    <cellStyle name="20% - Акцент1 2 11" xfId="151"/>
    <cellStyle name="20% - Акцент1 2 11 2" xfId="152"/>
    <cellStyle name="20% - Акцент1 2 12" xfId="153"/>
    <cellStyle name="20% - Акцент1 2 13" xfId="154"/>
    <cellStyle name="20% - Акцент1 2 14" xfId="155"/>
    <cellStyle name="20% - Акцент1 2 15" xfId="156"/>
    <cellStyle name="20% - Акцент1 2 16" xfId="157"/>
    <cellStyle name="20% - Акцент1 2 17" xfId="158"/>
    <cellStyle name="20% - Акцент1 2 18" xfId="159"/>
    <cellStyle name="20% - Акцент1 2 19" xfId="160"/>
    <cellStyle name="20% - Акцент1 2 2" xfId="161"/>
    <cellStyle name="20% - Акцент1 2 2 2" xfId="162"/>
    <cellStyle name="20% - Акцент1 2 20" xfId="163"/>
    <cellStyle name="20% - Акцент1 2 3" xfId="164"/>
    <cellStyle name="20% - Акцент1 2 3 2" xfId="165"/>
    <cellStyle name="20% - Акцент1 2 4" xfId="166"/>
    <cellStyle name="20% - Акцент1 2 4 2" xfId="167"/>
    <cellStyle name="20% - Акцент1 2 5" xfId="168"/>
    <cellStyle name="20% - Акцент1 2 5 2" xfId="169"/>
    <cellStyle name="20% - Акцент1 2 6" xfId="170"/>
    <cellStyle name="20% - Акцент1 2 6 2" xfId="171"/>
    <cellStyle name="20% - Акцент1 2 7" xfId="172"/>
    <cellStyle name="20% - Акцент1 2 7 2" xfId="173"/>
    <cellStyle name="20% - Акцент1 2 8" xfId="174"/>
    <cellStyle name="20% - Акцент1 2 8 2" xfId="175"/>
    <cellStyle name="20% - Акцент1 2 9" xfId="176"/>
    <cellStyle name="20% - Акцент1 2 9 2" xfId="177"/>
    <cellStyle name="20% — акцент2" xfId="178"/>
    <cellStyle name="20% - Акцент2 2" xfId="179"/>
    <cellStyle name="20% - Акцент2 2 10" xfId="180"/>
    <cellStyle name="20% - Акцент2 2 10 2" xfId="181"/>
    <cellStyle name="20% - Акцент2 2 11" xfId="182"/>
    <cellStyle name="20% - Акцент2 2 11 2" xfId="183"/>
    <cellStyle name="20% - Акцент2 2 12" xfId="184"/>
    <cellStyle name="20% - Акцент2 2 13" xfId="185"/>
    <cellStyle name="20% - Акцент2 2 14" xfId="186"/>
    <cellStyle name="20% - Акцент2 2 15" xfId="187"/>
    <cellStyle name="20% - Акцент2 2 16" xfId="188"/>
    <cellStyle name="20% - Акцент2 2 17" xfId="189"/>
    <cellStyle name="20% - Акцент2 2 18" xfId="190"/>
    <cellStyle name="20% - Акцент2 2 19" xfId="191"/>
    <cellStyle name="20% - Акцент2 2 2" xfId="192"/>
    <cellStyle name="20% - Акцент2 2 2 2" xfId="193"/>
    <cellStyle name="20% - Акцент2 2 20" xfId="194"/>
    <cellStyle name="20% - Акцент2 2 3" xfId="195"/>
    <cellStyle name="20% - Акцент2 2 3 2" xfId="196"/>
    <cellStyle name="20% - Акцент2 2 4" xfId="197"/>
    <cellStyle name="20% - Акцент2 2 4 2" xfId="198"/>
    <cellStyle name="20% - Акцент2 2 5" xfId="199"/>
    <cellStyle name="20% - Акцент2 2 5 2" xfId="200"/>
    <cellStyle name="20% - Акцент2 2 6" xfId="201"/>
    <cellStyle name="20% - Акцент2 2 6 2" xfId="202"/>
    <cellStyle name="20% - Акцент2 2 7" xfId="203"/>
    <cellStyle name="20% - Акцент2 2 7 2" xfId="204"/>
    <cellStyle name="20% - Акцент2 2 8" xfId="205"/>
    <cellStyle name="20% - Акцент2 2 8 2" xfId="206"/>
    <cellStyle name="20% - Акцент2 2 9" xfId="207"/>
    <cellStyle name="20% - Акцент2 2 9 2" xfId="208"/>
    <cellStyle name="20% — акцент3" xfId="209"/>
    <cellStyle name="20% - Акцент3 2" xfId="210"/>
    <cellStyle name="20% - Акцент3 2 10" xfId="211"/>
    <cellStyle name="20% - Акцент3 2 10 2" xfId="212"/>
    <cellStyle name="20% - Акцент3 2 11" xfId="213"/>
    <cellStyle name="20% - Акцент3 2 11 2" xfId="214"/>
    <cellStyle name="20% - Акцент3 2 12" xfId="215"/>
    <cellStyle name="20% - Акцент3 2 13" xfId="216"/>
    <cellStyle name="20% - Акцент3 2 14" xfId="217"/>
    <cellStyle name="20% - Акцент3 2 15" xfId="218"/>
    <cellStyle name="20% - Акцент3 2 16" xfId="219"/>
    <cellStyle name="20% - Акцент3 2 17" xfId="220"/>
    <cellStyle name="20% - Акцент3 2 18" xfId="221"/>
    <cellStyle name="20% - Акцент3 2 19" xfId="222"/>
    <cellStyle name="20% - Акцент3 2 2" xfId="223"/>
    <cellStyle name="20% - Акцент3 2 2 2" xfId="224"/>
    <cellStyle name="20% - Акцент3 2 20" xfId="225"/>
    <cellStyle name="20% - Акцент3 2 3" xfId="226"/>
    <cellStyle name="20% - Акцент3 2 3 2" xfId="227"/>
    <cellStyle name="20% - Акцент3 2 4" xfId="228"/>
    <cellStyle name="20% - Акцент3 2 4 2" xfId="229"/>
    <cellStyle name="20% - Акцент3 2 5" xfId="230"/>
    <cellStyle name="20% - Акцент3 2 5 2" xfId="231"/>
    <cellStyle name="20% - Акцент3 2 6" xfId="232"/>
    <cellStyle name="20% - Акцент3 2 6 2" xfId="233"/>
    <cellStyle name="20% - Акцент3 2 7" xfId="234"/>
    <cellStyle name="20% - Акцент3 2 7 2" xfId="235"/>
    <cellStyle name="20% - Акцент3 2 8" xfId="236"/>
    <cellStyle name="20% - Акцент3 2 8 2" xfId="237"/>
    <cellStyle name="20% - Акцент3 2 9" xfId="238"/>
    <cellStyle name="20% - Акцент3 2 9 2" xfId="239"/>
    <cellStyle name="20% — акцент4" xfId="240"/>
    <cellStyle name="20% - Акцент4 2" xfId="241"/>
    <cellStyle name="20% - Акцент4 2 10" xfId="242"/>
    <cellStyle name="20% - Акцент4 2 10 2" xfId="243"/>
    <cellStyle name="20% - Акцент4 2 11" xfId="244"/>
    <cellStyle name="20% - Акцент4 2 11 2" xfId="245"/>
    <cellStyle name="20% - Акцент4 2 12" xfId="246"/>
    <cellStyle name="20% - Акцент4 2 13" xfId="247"/>
    <cellStyle name="20% - Акцент4 2 14" xfId="248"/>
    <cellStyle name="20% - Акцент4 2 15" xfId="249"/>
    <cellStyle name="20% - Акцент4 2 16" xfId="250"/>
    <cellStyle name="20% - Акцент4 2 17" xfId="251"/>
    <cellStyle name="20% - Акцент4 2 18" xfId="252"/>
    <cellStyle name="20% - Акцент4 2 19" xfId="253"/>
    <cellStyle name="20% - Акцент4 2 2" xfId="254"/>
    <cellStyle name="20% - Акцент4 2 2 2" xfId="255"/>
    <cellStyle name="20% - Акцент4 2 20" xfId="256"/>
    <cellStyle name="20% - Акцент4 2 3" xfId="257"/>
    <cellStyle name="20% - Акцент4 2 3 2" xfId="258"/>
    <cellStyle name="20% - Акцент4 2 4" xfId="259"/>
    <cellStyle name="20% - Акцент4 2 4 2" xfId="260"/>
    <cellStyle name="20% - Акцент4 2 5" xfId="261"/>
    <cellStyle name="20% - Акцент4 2 5 2" xfId="262"/>
    <cellStyle name="20% - Акцент4 2 6" xfId="263"/>
    <cellStyle name="20% - Акцент4 2 6 2" xfId="264"/>
    <cellStyle name="20% - Акцент4 2 7" xfId="265"/>
    <cellStyle name="20% - Акцент4 2 7 2" xfId="266"/>
    <cellStyle name="20% - Акцент4 2 8" xfId="267"/>
    <cellStyle name="20% - Акцент4 2 8 2" xfId="268"/>
    <cellStyle name="20% - Акцент4 2 9" xfId="269"/>
    <cellStyle name="20% - Акцент4 2 9 2" xfId="270"/>
    <cellStyle name="20% — акцент5" xfId="271"/>
    <cellStyle name="20% - Акцент5 2" xfId="272"/>
    <cellStyle name="20% - Акцент5 2 10" xfId="273"/>
    <cellStyle name="20% - Акцент5 2 10 2" xfId="274"/>
    <cellStyle name="20% - Акцент5 2 11" xfId="275"/>
    <cellStyle name="20% - Акцент5 2 11 2" xfId="276"/>
    <cellStyle name="20% - Акцент5 2 12" xfId="277"/>
    <cellStyle name="20% - Акцент5 2 13" xfId="278"/>
    <cellStyle name="20% - Акцент5 2 14" xfId="279"/>
    <cellStyle name="20% - Акцент5 2 15" xfId="280"/>
    <cellStyle name="20% - Акцент5 2 16" xfId="281"/>
    <cellStyle name="20% - Акцент5 2 17" xfId="282"/>
    <cellStyle name="20% - Акцент5 2 18" xfId="283"/>
    <cellStyle name="20% - Акцент5 2 19" xfId="284"/>
    <cellStyle name="20% - Акцент5 2 2" xfId="285"/>
    <cellStyle name="20% - Акцент5 2 2 2" xfId="286"/>
    <cellStyle name="20% - Акцент5 2 20" xfId="287"/>
    <cellStyle name="20% - Акцент5 2 3" xfId="288"/>
    <cellStyle name="20% - Акцент5 2 3 2" xfId="289"/>
    <cellStyle name="20% - Акцент5 2 4" xfId="290"/>
    <cellStyle name="20% - Акцент5 2 4 2" xfId="291"/>
    <cellStyle name="20% - Акцент5 2 5" xfId="292"/>
    <cellStyle name="20% - Акцент5 2 5 2" xfId="293"/>
    <cellStyle name="20% - Акцент5 2 6" xfId="294"/>
    <cellStyle name="20% - Акцент5 2 6 2" xfId="295"/>
    <cellStyle name="20% - Акцент5 2 7" xfId="296"/>
    <cellStyle name="20% - Акцент5 2 7 2" xfId="297"/>
    <cellStyle name="20% - Акцент5 2 8" xfId="298"/>
    <cellStyle name="20% - Акцент5 2 8 2" xfId="299"/>
    <cellStyle name="20% - Акцент5 2 9" xfId="300"/>
    <cellStyle name="20% - Акцент5 2 9 2" xfId="301"/>
    <cellStyle name="20% — акцент6" xfId="302"/>
    <cellStyle name="20% - Акцент6 2" xfId="303"/>
    <cellStyle name="20% - Акцент6 2 10" xfId="304"/>
    <cellStyle name="20% - Акцент6 2 10 2" xfId="305"/>
    <cellStyle name="20% - Акцент6 2 11" xfId="306"/>
    <cellStyle name="20% - Акцент6 2 11 2" xfId="307"/>
    <cellStyle name="20% - Акцент6 2 12" xfId="308"/>
    <cellStyle name="20% - Акцент6 2 13" xfId="309"/>
    <cellStyle name="20% - Акцент6 2 14" xfId="310"/>
    <cellStyle name="20% - Акцент6 2 15" xfId="311"/>
    <cellStyle name="20% - Акцент6 2 16" xfId="312"/>
    <cellStyle name="20% - Акцент6 2 17" xfId="313"/>
    <cellStyle name="20% - Акцент6 2 18" xfId="314"/>
    <cellStyle name="20% - Акцент6 2 19" xfId="315"/>
    <cellStyle name="20% - Акцент6 2 2" xfId="316"/>
    <cellStyle name="20% - Акцент6 2 2 2" xfId="317"/>
    <cellStyle name="20% - Акцент6 2 20" xfId="318"/>
    <cellStyle name="20% - Акцент6 2 3" xfId="319"/>
    <cellStyle name="20% - Акцент6 2 3 2" xfId="320"/>
    <cellStyle name="20% - Акцент6 2 4" xfId="321"/>
    <cellStyle name="20% - Акцент6 2 4 2" xfId="322"/>
    <cellStyle name="20% - Акцент6 2 5" xfId="323"/>
    <cellStyle name="20% - Акцент6 2 5 2" xfId="324"/>
    <cellStyle name="20% - Акцент6 2 6" xfId="325"/>
    <cellStyle name="20% - Акцент6 2 6 2" xfId="326"/>
    <cellStyle name="20% - Акцент6 2 7" xfId="327"/>
    <cellStyle name="20% - Акцент6 2 7 2" xfId="328"/>
    <cellStyle name="20% - Акцент6 2 8" xfId="329"/>
    <cellStyle name="20% - Акцент6 2 8 2" xfId="330"/>
    <cellStyle name="20% - Акцент6 2 9" xfId="331"/>
    <cellStyle name="20% - Акцент6 2 9 2" xfId="332"/>
    <cellStyle name="40% - Accent1" xfId="333"/>
    <cellStyle name="40% - Accent1 10" xfId="334"/>
    <cellStyle name="40% - Accent1 10 2" xfId="335"/>
    <cellStyle name="40% - Accent1 11" xfId="336"/>
    <cellStyle name="40% - Accent1 11 2" xfId="337"/>
    <cellStyle name="40% - Accent1 12" xfId="338"/>
    <cellStyle name="40% - Accent1 2" xfId="339"/>
    <cellStyle name="40% - Accent1 2 2" xfId="340"/>
    <cellStyle name="40% - Accent1 3" xfId="341"/>
    <cellStyle name="40% - Accent1 3 2" xfId="342"/>
    <cellStyle name="40% - Accent1 4" xfId="343"/>
    <cellStyle name="40% - Accent1 4 2" xfId="344"/>
    <cellStyle name="40% - Accent1 5" xfId="345"/>
    <cellStyle name="40% - Accent1 5 2" xfId="346"/>
    <cellStyle name="40% - Accent1 6" xfId="347"/>
    <cellStyle name="40% - Accent1 6 2" xfId="348"/>
    <cellStyle name="40% - Accent1 7" xfId="349"/>
    <cellStyle name="40% - Accent1 7 2" xfId="350"/>
    <cellStyle name="40% - Accent1 8" xfId="351"/>
    <cellStyle name="40% - Accent1 8 2" xfId="352"/>
    <cellStyle name="40% - Accent1 9" xfId="353"/>
    <cellStyle name="40% - Accent1 9 2" xfId="354"/>
    <cellStyle name="40% - Accent2" xfId="355"/>
    <cellStyle name="40% - Accent2 10" xfId="356"/>
    <cellStyle name="40% - Accent2 10 2" xfId="357"/>
    <cellStyle name="40% - Accent2 11" xfId="358"/>
    <cellStyle name="40% - Accent2 11 2" xfId="359"/>
    <cellStyle name="40% - Accent2 12" xfId="360"/>
    <cellStyle name="40% - Accent2 2" xfId="361"/>
    <cellStyle name="40% - Accent2 2 2" xfId="362"/>
    <cellStyle name="40% - Accent2 3" xfId="363"/>
    <cellStyle name="40% - Accent2 3 2" xfId="364"/>
    <cellStyle name="40% - Accent2 4" xfId="365"/>
    <cellStyle name="40% - Accent2 4 2" xfId="366"/>
    <cellStyle name="40% - Accent2 5" xfId="367"/>
    <cellStyle name="40% - Accent2 5 2" xfId="368"/>
    <cellStyle name="40% - Accent2 6" xfId="369"/>
    <cellStyle name="40% - Accent2 6 2" xfId="370"/>
    <cellStyle name="40% - Accent2 7" xfId="371"/>
    <cellStyle name="40% - Accent2 7 2" xfId="372"/>
    <cellStyle name="40% - Accent2 8" xfId="373"/>
    <cellStyle name="40% - Accent2 8 2" xfId="374"/>
    <cellStyle name="40% - Accent2 9" xfId="375"/>
    <cellStyle name="40% - Accent2 9 2" xfId="376"/>
    <cellStyle name="40% - Accent3" xfId="377"/>
    <cellStyle name="40% - Accent3 10" xfId="378"/>
    <cellStyle name="40% - Accent3 10 2" xfId="379"/>
    <cellStyle name="40% - Accent3 11" xfId="380"/>
    <cellStyle name="40% - Accent3 11 2" xfId="381"/>
    <cellStyle name="40% - Accent3 12" xfId="382"/>
    <cellStyle name="40% - Accent3 2" xfId="383"/>
    <cellStyle name="40% - Accent3 2 2" xfId="384"/>
    <cellStyle name="40% - Accent3 3" xfId="385"/>
    <cellStyle name="40% - Accent3 3 2" xfId="386"/>
    <cellStyle name="40% - Accent3 4" xfId="387"/>
    <cellStyle name="40% - Accent3 4 2" xfId="388"/>
    <cellStyle name="40% - Accent3 5" xfId="389"/>
    <cellStyle name="40% - Accent3 5 2" xfId="390"/>
    <cellStyle name="40% - Accent3 6" xfId="391"/>
    <cellStyle name="40% - Accent3 6 2" xfId="392"/>
    <cellStyle name="40% - Accent3 7" xfId="393"/>
    <cellStyle name="40% - Accent3 7 2" xfId="394"/>
    <cellStyle name="40% - Accent3 8" xfId="395"/>
    <cellStyle name="40% - Accent3 8 2" xfId="396"/>
    <cellStyle name="40% - Accent3 9" xfId="397"/>
    <cellStyle name="40% - Accent3 9 2" xfId="398"/>
    <cellStyle name="40% - Accent4" xfId="399"/>
    <cellStyle name="40% - Accent4 10" xfId="400"/>
    <cellStyle name="40% - Accent4 10 2" xfId="401"/>
    <cellStyle name="40% - Accent4 11" xfId="402"/>
    <cellStyle name="40% - Accent4 11 2" xfId="403"/>
    <cellStyle name="40% - Accent4 12" xfId="404"/>
    <cellStyle name="40% - Accent4 2" xfId="405"/>
    <cellStyle name="40% - Accent4 2 2" xfId="406"/>
    <cellStyle name="40% - Accent4 3" xfId="407"/>
    <cellStyle name="40% - Accent4 3 2" xfId="408"/>
    <cellStyle name="40% - Accent4 4" xfId="409"/>
    <cellStyle name="40% - Accent4 4 2" xfId="410"/>
    <cellStyle name="40% - Accent4 5" xfId="411"/>
    <cellStyle name="40% - Accent4 5 2" xfId="412"/>
    <cellStyle name="40% - Accent4 6" xfId="413"/>
    <cellStyle name="40% - Accent4 6 2" xfId="414"/>
    <cellStyle name="40% - Accent4 7" xfId="415"/>
    <cellStyle name="40% - Accent4 7 2" xfId="416"/>
    <cellStyle name="40% - Accent4 8" xfId="417"/>
    <cellStyle name="40% - Accent4 8 2" xfId="418"/>
    <cellStyle name="40% - Accent4 9" xfId="419"/>
    <cellStyle name="40% - Accent4 9 2" xfId="420"/>
    <cellStyle name="40% - Accent5" xfId="421"/>
    <cellStyle name="40% - Accent5 10" xfId="422"/>
    <cellStyle name="40% - Accent5 10 2" xfId="423"/>
    <cellStyle name="40% - Accent5 11" xfId="424"/>
    <cellStyle name="40% - Accent5 11 2" xfId="425"/>
    <cellStyle name="40% - Accent5 12" xfId="426"/>
    <cellStyle name="40% - Accent5 2" xfId="427"/>
    <cellStyle name="40% - Accent5 2 2" xfId="428"/>
    <cellStyle name="40% - Accent5 3" xfId="429"/>
    <cellStyle name="40% - Accent5 3 2" xfId="430"/>
    <cellStyle name="40% - Accent5 4" xfId="431"/>
    <cellStyle name="40% - Accent5 4 2" xfId="432"/>
    <cellStyle name="40% - Accent5 5" xfId="433"/>
    <cellStyle name="40% - Accent5 5 2" xfId="434"/>
    <cellStyle name="40% - Accent5 6" xfId="435"/>
    <cellStyle name="40% - Accent5 6 2" xfId="436"/>
    <cellStyle name="40% - Accent5 7" xfId="437"/>
    <cellStyle name="40% - Accent5 7 2" xfId="438"/>
    <cellStyle name="40% - Accent5 8" xfId="439"/>
    <cellStyle name="40% - Accent5 8 2" xfId="440"/>
    <cellStyle name="40% - Accent5 9" xfId="441"/>
    <cellStyle name="40% - Accent5 9 2" xfId="442"/>
    <cellStyle name="40% - Accent6" xfId="443"/>
    <cellStyle name="40% - Accent6 10" xfId="444"/>
    <cellStyle name="40% - Accent6 10 2" xfId="445"/>
    <cellStyle name="40% - Accent6 11" xfId="446"/>
    <cellStyle name="40% - Accent6 11 2" xfId="447"/>
    <cellStyle name="40% - Accent6 12" xfId="448"/>
    <cellStyle name="40% - Accent6 2" xfId="449"/>
    <cellStyle name="40% - Accent6 2 2" xfId="450"/>
    <cellStyle name="40% - Accent6 3" xfId="451"/>
    <cellStyle name="40% - Accent6 3 2" xfId="452"/>
    <cellStyle name="40% - Accent6 4" xfId="453"/>
    <cellStyle name="40% - Accent6 4 2" xfId="454"/>
    <cellStyle name="40% - Accent6 5" xfId="455"/>
    <cellStyle name="40% - Accent6 5 2" xfId="456"/>
    <cellStyle name="40% - Accent6 6" xfId="457"/>
    <cellStyle name="40% - Accent6 6 2" xfId="458"/>
    <cellStyle name="40% - Accent6 7" xfId="459"/>
    <cellStyle name="40% - Accent6 7 2" xfId="460"/>
    <cellStyle name="40% - Accent6 8" xfId="461"/>
    <cellStyle name="40% - Accent6 8 2" xfId="462"/>
    <cellStyle name="40% - Accent6 9" xfId="463"/>
    <cellStyle name="40% - Accent6 9 2" xfId="464"/>
    <cellStyle name="40% — акцент1" xfId="465"/>
    <cellStyle name="40% - Акцент1 2" xfId="466"/>
    <cellStyle name="40% - Акцент1 2 10" xfId="467"/>
    <cellStyle name="40% - Акцент1 2 10 2" xfId="468"/>
    <cellStyle name="40% - Акцент1 2 11" xfId="469"/>
    <cellStyle name="40% - Акцент1 2 11 2" xfId="470"/>
    <cellStyle name="40% - Акцент1 2 12" xfId="471"/>
    <cellStyle name="40% - Акцент1 2 13" xfId="472"/>
    <cellStyle name="40% - Акцент1 2 14" xfId="473"/>
    <cellStyle name="40% - Акцент1 2 15" xfId="474"/>
    <cellStyle name="40% - Акцент1 2 16" xfId="475"/>
    <cellStyle name="40% - Акцент1 2 17" xfId="476"/>
    <cellStyle name="40% - Акцент1 2 18" xfId="477"/>
    <cellStyle name="40% - Акцент1 2 19" xfId="478"/>
    <cellStyle name="40% - Акцент1 2 2" xfId="479"/>
    <cellStyle name="40% - Акцент1 2 2 2" xfId="480"/>
    <cellStyle name="40% - Акцент1 2 20" xfId="481"/>
    <cellStyle name="40% - Акцент1 2 3" xfId="482"/>
    <cellStyle name="40% - Акцент1 2 3 2" xfId="483"/>
    <cellStyle name="40% - Акцент1 2 4" xfId="484"/>
    <cellStyle name="40% - Акцент1 2 4 2" xfId="485"/>
    <cellStyle name="40% - Акцент1 2 5" xfId="486"/>
    <cellStyle name="40% - Акцент1 2 5 2" xfId="487"/>
    <cellStyle name="40% - Акцент1 2 6" xfId="488"/>
    <cellStyle name="40% - Акцент1 2 6 2" xfId="489"/>
    <cellStyle name="40% - Акцент1 2 7" xfId="490"/>
    <cellStyle name="40% - Акцент1 2 7 2" xfId="491"/>
    <cellStyle name="40% - Акцент1 2 8" xfId="492"/>
    <cellStyle name="40% - Акцент1 2 8 2" xfId="493"/>
    <cellStyle name="40% - Акцент1 2 9" xfId="494"/>
    <cellStyle name="40% - Акцент1 2 9 2" xfId="495"/>
    <cellStyle name="40% — акцент2" xfId="496"/>
    <cellStyle name="40% - Акцент2 2" xfId="497"/>
    <cellStyle name="40% - Акцент2 2 10" xfId="498"/>
    <cellStyle name="40% - Акцент2 2 10 2" xfId="499"/>
    <cellStyle name="40% - Акцент2 2 11" xfId="500"/>
    <cellStyle name="40% - Акцент2 2 11 2" xfId="501"/>
    <cellStyle name="40% - Акцент2 2 12" xfId="502"/>
    <cellStyle name="40% - Акцент2 2 13" xfId="503"/>
    <cellStyle name="40% - Акцент2 2 14" xfId="504"/>
    <cellStyle name="40% - Акцент2 2 15" xfId="505"/>
    <cellStyle name="40% - Акцент2 2 16" xfId="506"/>
    <cellStyle name="40% - Акцент2 2 17" xfId="507"/>
    <cellStyle name="40% - Акцент2 2 18" xfId="508"/>
    <cellStyle name="40% - Акцент2 2 19" xfId="509"/>
    <cellStyle name="40% - Акцент2 2 2" xfId="510"/>
    <cellStyle name="40% - Акцент2 2 2 2" xfId="511"/>
    <cellStyle name="40% - Акцент2 2 20" xfId="512"/>
    <cellStyle name="40% - Акцент2 2 3" xfId="513"/>
    <cellStyle name="40% - Акцент2 2 3 2" xfId="514"/>
    <cellStyle name="40% - Акцент2 2 4" xfId="515"/>
    <cellStyle name="40% - Акцент2 2 4 2" xfId="516"/>
    <cellStyle name="40% - Акцент2 2 5" xfId="517"/>
    <cellStyle name="40% - Акцент2 2 5 2" xfId="518"/>
    <cellStyle name="40% - Акцент2 2 6" xfId="519"/>
    <cellStyle name="40% - Акцент2 2 6 2" xfId="520"/>
    <cellStyle name="40% - Акцент2 2 7" xfId="521"/>
    <cellStyle name="40% - Акцент2 2 7 2" xfId="522"/>
    <cellStyle name="40% - Акцент2 2 8" xfId="523"/>
    <cellStyle name="40% - Акцент2 2 8 2" xfId="524"/>
    <cellStyle name="40% - Акцент2 2 9" xfId="525"/>
    <cellStyle name="40% - Акцент2 2 9 2" xfId="526"/>
    <cellStyle name="40% — акцент3" xfId="527"/>
    <cellStyle name="40% - Акцент3 2" xfId="528"/>
    <cellStyle name="40% - Акцент3 2 10" xfId="529"/>
    <cellStyle name="40% - Акцент3 2 10 2" xfId="530"/>
    <cellStyle name="40% - Акцент3 2 11" xfId="531"/>
    <cellStyle name="40% - Акцент3 2 11 2" xfId="532"/>
    <cellStyle name="40% - Акцент3 2 12" xfId="533"/>
    <cellStyle name="40% - Акцент3 2 13" xfId="534"/>
    <cellStyle name="40% - Акцент3 2 14" xfId="535"/>
    <cellStyle name="40% - Акцент3 2 15" xfId="536"/>
    <cellStyle name="40% - Акцент3 2 16" xfId="537"/>
    <cellStyle name="40% - Акцент3 2 17" xfId="538"/>
    <cellStyle name="40% - Акцент3 2 18" xfId="539"/>
    <cellStyle name="40% - Акцент3 2 19" xfId="540"/>
    <cellStyle name="40% - Акцент3 2 2" xfId="541"/>
    <cellStyle name="40% - Акцент3 2 2 2" xfId="542"/>
    <cellStyle name="40% - Акцент3 2 20" xfId="543"/>
    <cellStyle name="40% - Акцент3 2 3" xfId="544"/>
    <cellStyle name="40% - Акцент3 2 3 2" xfId="545"/>
    <cellStyle name="40% - Акцент3 2 4" xfId="546"/>
    <cellStyle name="40% - Акцент3 2 4 2" xfId="547"/>
    <cellStyle name="40% - Акцент3 2 5" xfId="548"/>
    <cellStyle name="40% - Акцент3 2 5 2" xfId="549"/>
    <cellStyle name="40% - Акцент3 2 6" xfId="550"/>
    <cellStyle name="40% - Акцент3 2 6 2" xfId="551"/>
    <cellStyle name="40% - Акцент3 2 7" xfId="552"/>
    <cellStyle name="40% - Акцент3 2 7 2" xfId="553"/>
    <cellStyle name="40% - Акцент3 2 8" xfId="554"/>
    <cellStyle name="40% - Акцент3 2 8 2" xfId="555"/>
    <cellStyle name="40% - Акцент3 2 9" xfId="556"/>
    <cellStyle name="40% - Акцент3 2 9 2" xfId="557"/>
    <cellStyle name="40% — акцент4" xfId="558"/>
    <cellStyle name="40% - Акцент4 2" xfId="559"/>
    <cellStyle name="40% - Акцент4 2 10" xfId="560"/>
    <cellStyle name="40% - Акцент4 2 10 2" xfId="561"/>
    <cellStyle name="40% - Акцент4 2 11" xfId="562"/>
    <cellStyle name="40% - Акцент4 2 11 2" xfId="563"/>
    <cellStyle name="40% - Акцент4 2 12" xfId="564"/>
    <cellStyle name="40% - Акцент4 2 13" xfId="565"/>
    <cellStyle name="40% - Акцент4 2 14" xfId="566"/>
    <cellStyle name="40% - Акцент4 2 15" xfId="567"/>
    <cellStyle name="40% - Акцент4 2 16" xfId="568"/>
    <cellStyle name="40% - Акцент4 2 17" xfId="569"/>
    <cellStyle name="40% - Акцент4 2 18" xfId="570"/>
    <cellStyle name="40% - Акцент4 2 19" xfId="571"/>
    <cellStyle name="40% - Акцент4 2 2" xfId="572"/>
    <cellStyle name="40% - Акцент4 2 2 2" xfId="573"/>
    <cellStyle name="40% - Акцент4 2 20" xfId="574"/>
    <cellStyle name="40% - Акцент4 2 3" xfId="575"/>
    <cellStyle name="40% - Акцент4 2 3 2" xfId="576"/>
    <cellStyle name="40% - Акцент4 2 4" xfId="577"/>
    <cellStyle name="40% - Акцент4 2 4 2" xfId="578"/>
    <cellStyle name="40% - Акцент4 2 5" xfId="579"/>
    <cellStyle name="40% - Акцент4 2 5 2" xfId="580"/>
    <cellStyle name="40% - Акцент4 2 6" xfId="581"/>
    <cellStyle name="40% - Акцент4 2 6 2" xfId="582"/>
    <cellStyle name="40% - Акцент4 2 7" xfId="583"/>
    <cellStyle name="40% - Акцент4 2 7 2" xfId="584"/>
    <cellStyle name="40% - Акцент4 2 8" xfId="585"/>
    <cellStyle name="40% - Акцент4 2 8 2" xfId="586"/>
    <cellStyle name="40% - Акцент4 2 9" xfId="587"/>
    <cellStyle name="40% - Акцент4 2 9 2" xfId="588"/>
    <cellStyle name="40% — акцент5" xfId="589"/>
    <cellStyle name="40% - Акцент5 2" xfId="590"/>
    <cellStyle name="40% - Акцент5 2 10" xfId="591"/>
    <cellStyle name="40% - Акцент5 2 10 2" xfId="592"/>
    <cellStyle name="40% - Акцент5 2 11" xfId="593"/>
    <cellStyle name="40% - Акцент5 2 11 2" xfId="594"/>
    <cellStyle name="40% - Акцент5 2 12" xfId="595"/>
    <cellStyle name="40% - Акцент5 2 13" xfId="596"/>
    <cellStyle name="40% - Акцент5 2 14" xfId="597"/>
    <cellStyle name="40% - Акцент5 2 15" xfId="598"/>
    <cellStyle name="40% - Акцент5 2 16" xfId="599"/>
    <cellStyle name="40% - Акцент5 2 17" xfId="600"/>
    <cellStyle name="40% - Акцент5 2 18" xfId="601"/>
    <cellStyle name="40% - Акцент5 2 19" xfId="602"/>
    <cellStyle name="40% - Акцент5 2 2" xfId="603"/>
    <cellStyle name="40% - Акцент5 2 2 2" xfId="604"/>
    <cellStyle name="40% - Акцент5 2 20" xfId="605"/>
    <cellStyle name="40% - Акцент5 2 3" xfId="606"/>
    <cellStyle name="40% - Акцент5 2 3 2" xfId="607"/>
    <cellStyle name="40% - Акцент5 2 4" xfId="608"/>
    <cellStyle name="40% - Акцент5 2 4 2" xfId="609"/>
    <cellStyle name="40% - Акцент5 2 5" xfId="610"/>
    <cellStyle name="40% - Акцент5 2 5 2" xfId="611"/>
    <cellStyle name="40% - Акцент5 2 6" xfId="612"/>
    <cellStyle name="40% - Акцент5 2 6 2" xfId="613"/>
    <cellStyle name="40% - Акцент5 2 7" xfId="614"/>
    <cellStyle name="40% - Акцент5 2 7 2" xfId="615"/>
    <cellStyle name="40% - Акцент5 2 8" xfId="616"/>
    <cellStyle name="40% - Акцент5 2 8 2" xfId="617"/>
    <cellStyle name="40% - Акцент5 2 9" xfId="618"/>
    <cellStyle name="40% - Акцент5 2 9 2" xfId="619"/>
    <cellStyle name="40% — акцент6" xfId="620"/>
    <cellStyle name="40% - Акцент6 2" xfId="621"/>
    <cellStyle name="40% - Акцент6 2 10" xfId="622"/>
    <cellStyle name="40% - Акцент6 2 10 2" xfId="623"/>
    <cellStyle name="40% - Акцент6 2 11" xfId="624"/>
    <cellStyle name="40% - Акцент6 2 11 2" xfId="625"/>
    <cellStyle name="40% - Акцент6 2 12" xfId="626"/>
    <cellStyle name="40% - Акцент6 2 13" xfId="627"/>
    <cellStyle name="40% - Акцент6 2 14" xfId="628"/>
    <cellStyle name="40% - Акцент6 2 15" xfId="629"/>
    <cellStyle name="40% - Акцент6 2 16" xfId="630"/>
    <cellStyle name="40% - Акцент6 2 17" xfId="631"/>
    <cellStyle name="40% - Акцент6 2 18" xfId="632"/>
    <cellStyle name="40% - Акцент6 2 19" xfId="633"/>
    <cellStyle name="40% - Акцент6 2 2" xfId="634"/>
    <cellStyle name="40% - Акцент6 2 2 2" xfId="635"/>
    <cellStyle name="40% - Акцент6 2 20" xfId="636"/>
    <cellStyle name="40% - Акцент6 2 3" xfId="637"/>
    <cellStyle name="40% - Акцент6 2 3 2" xfId="638"/>
    <cellStyle name="40% - Акцент6 2 4" xfId="639"/>
    <cellStyle name="40% - Акцент6 2 4 2" xfId="640"/>
    <cellStyle name="40% - Акцент6 2 5" xfId="641"/>
    <cellStyle name="40% - Акцент6 2 5 2" xfId="642"/>
    <cellStyle name="40% - Акцент6 2 6" xfId="643"/>
    <cellStyle name="40% - Акцент6 2 6 2" xfId="644"/>
    <cellStyle name="40% - Акцент6 2 7" xfId="645"/>
    <cellStyle name="40% - Акцент6 2 7 2" xfId="646"/>
    <cellStyle name="40% - Акцент6 2 8" xfId="647"/>
    <cellStyle name="40% - Акцент6 2 8 2" xfId="648"/>
    <cellStyle name="40% - Акцент6 2 9" xfId="649"/>
    <cellStyle name="40% - Акцент6 2 9 2" xfId="650"/>
    <cellStyle name="60% - Accent1" xfId="651"/>
    <cellStyle name="60% - Accent2" xfId="652"/>
    <cellStyle name="60% - Accent3" xfId="653"/>
    <cellStyle name="60% - Accent4" xfId="654"/>
    <cellStyle name="60% - Accent5" xfId="655"/>
    <cellStyle name="60% - Accent6" xfId="656"/>
    <cellStyle name="60% — акцент1" xfId="657"/>
    <cellStyle name="60% - Акцент1 2" xfId="658"/>
    <cellStyle name="60% - Акцент1 2 2" xfId="659"/>
    <cellStyle name="60% - Акцент1 2 3" xfId="660"/>
    <cellStyle name="60% — акцент2" xfId="661"/>
    <cellStyle name="60% - Акцент2 2" xfId="662"/>
    <cellStyle name="60% - Акцент2 2 2" xfId="663"/>
    <cellStyle name="60% - Акцент2 2 3" xfId="664"/>
    <cellStyle name="60% — акцент3" xfId="665"/>
    <cellStyle name="60% - Акцент3 2" xfId="666"/>
    <cellStyle name="60% - Акцент3 2 2" xfId="667"/>
    <cellStyle name="60% - Акцент3 2 3" xfId="668"/>
    <cellStyle name="60% — акцент4" xfId="669"/>
    <cellStyle name="60% - Акцент4 2" xfId="670"/>
    <cellStyle name="60% - Акцент4 2 2" xfId="671"/>
    <cellStyle name="60% - Акцент4 2 3" xfId="672"/>
    <cellStyle name="60% — акцент5" xfId="673"/>
    <cellStyle name="60% - Акцент5 2" xfId="674"/>
    <cellStyle name="60% - Акцент5 2 2" xfId="675"/>
    <cellStyle name="60% - Акцент5 2 3" xfId="676"/>
    <cellStyle name="60% — акцент6" xfId="677"/>
    <cellStyle name="60% - Акцент6 2" xfId="678"/>
    <cellStyle name="60% - Акцент6 2 2" xfId="679"/>
    <cellStyle name="60% - Акцент6 2 3" xfId="680"/>
    <cellStyle name="Accent1" xfId="681"/>
    <cellStyle name="Accent2" xfId="682"/>
    <cellStyle name="Accent3" xfId="683"/>
    <cellStyle name="Accent4" xfId="684"/>
    <cellStyle name="Accent5" xfId="685"/>
    <cellStyle name="Accent6" xfId="686"/>
    <cellStyle name="Bad" xfId="687"/>
    <cellStyle name="Balance" xfId="688"/>
    <cellStyle name="BalanceBold" xfId="689"/>
    <cellStyle name="Calculation" xfId="690"/>
    <cellStyle name="Cell1" xfId="691"/>
    <cellStyle name="Cell2" xfId="692"/>
    <cellStyle name="Cell3" xfId="693"/>
    <cellStyle name="Cell4" xfId="694"/>
    <cellStyle name="Cell5" xfId="695"/>
    <cellStyle name="Check Cell" xfId="696"/>
    <cellStyle name="Column1" xfId="697"/>
    <cellStyle name="Column2" xfId="698"/>
    <cellStyle name="Column3" xfId="699"/>
    <cellStyle name="Column4" xfId="700"/>
    <cellStyle name="Column5" xfId="701"/>
    <cellStyle name="Column7" xfId="702"/>
    <cellStyle name="Comma [0]_5_Year_Plan_Fuel" xfId="703"/>
    <cellStyle name="Comma_5_Year_Plan_Fuel" xfId="704"/>
    <cellStyle name="Currency [0]_5_Year_Plan_Fuel" xfId="705"/>
    <cellStyle name="Currency_1-TETS-3(FR)DECEMBER99" xfId="706"/>
    <cellStyle name="Data" xfId="707"/>
    <cellStyle name="Data 2" xfId="708"/>
    <cellStyle name="DataBold" xfId="709"/>
    <cellStyle name="Explanatory Text" xfId="710"/>
    <cellStyle name="Good" xfId="711"/>
    <cellStyle name="Heading 1" xfId="712"/>
    <cellStyle name="Heading 2" xfId="713"/>
    <cellStyle name="Heading 3" xfId="714"/>
    <cellStyle name="Heading 4" xfId="715"/>
    <cellStyle name="Heading1" xfId="716"/>
    <cellStyle name="Heading2" xfId="717"/>
    <cellStyle name="Heading3" xfId="718"/>
    <cellStyle name="Heading4" xfId="719"/>
    <cellStyle name="Hyperlink" xfId="720"/>
    <cellStyle name="Input" xfId="721"/>
    <cellStyle name="Linked Cell" xfId="722"/>
    <cellStyle name="Name1" xfId="723"/>
    <cellStyle name="Name2" xfId="724"/>
    <cellStyle name="Name3" xfId="725"/>
    <cellStyle name="Name4" xfId="726"/>
    <cellStyle name="Name5" xfId="727"/>
    <cellStyle name="Neutral" xfId="728"/>
    <cellStyle name="Normal 5" xfId="729"/>
    <cellStyle name="Normal 6" xfId="730"/>
    <cellStyle name="Normal_1-TETS-2(fin_results ШПЗ)" xfId="731"/>
    <cellStyle name="Note" xfId="732"/>
    <cellStyle name="Note 10" xfId="733"/>
    <cellStyle name="Note 10 2" xfId="734"/>
    <cellStyle name="Note 11" xfId="735"/>
    <cellStyle name="Note 11 2" xfId="736"/>
    <cellStyle name="Note 12" xfId="737"/>
    <cellStyle name="Note 2" xfId="738"/>
    <cellStyle name="Note 2 2" xfId="739"/>
    <cellStyle name="Note 3" xfId="740"/>
    <cellStyle name="Note 3 2" xfId="741"/>
    <cellStyle name="Note 4" xfId="742"/>
    <cellStyle name="Note 4 2" xfId="743"/>
    <cellStyle name="Note 5" xfId="744"/>
    <cellStyle name="Note 5 2" xfId="745"/>
    <cellStyle name="Note 6" xfId="746"/>
    <cellStyle name="Note 6 2" xfId="747"/>
    <cellStyle name="Note 7" xfId="748"/>
    <cellStyle name="Note 7 2" xfId="749"/>
    <cellStyle name="Note 8" xfId="750"/>
    <cellStyle name="Note 8 2" xfId="751"/>
    <cellStyle name="Note 9" xfId="752"/>
    <cellStyle name="Note 9 2" xfId="753"/>
    <cellStyle name="Output" xfId="754"/>
    <cellStyle name="S4" xfId="755"/>
    <cellStyle name="Title" xfId="756"/>
    <cellStyle name="Title1" xfId="757"/>
    <cellStyle name="TitleCol1" xfId="758"/>
    <cellStyle name="TitleCol2" xfId="759"/>
    <cellStyle name="Total" xfId="760"/>
    <cellStyle name="Warning Text" xfId="761"/>
    <cellStyle name="White1" xfId="762"/>
    <cellStyle name="White2" xfId="763"/>
    <cellStyle name="White3" xfId="764"/>
    <cellStyle name="White4" xfId="765"/>
    <cellStyle name="White5" xfId="766"/>
    <cellStyle name="Акцент1" xfId="767"/>
    <cellStyle name="Акцент1 2" xfId="768"/>
    <cellStyle name="Акцент1 2 2" xfId="769"/>
    <cellStyle name="Акцент1 2 3" xfId="770"/>
    <cellStyle name="Акцент2" xfId="771"/>
    <cellStyle name="Акцент2 2" xfId="772"/>
    <cellStyle name="Акцент2 2 2" xfId="773"/>
    <cellStyle name="Акцент2 2 3" xfId="774"/>
    <cellStyle name="Акцент3" xfId="775"/>
    <cellStyle name="Акцент3 2" xfId="776"/>
    <cellStyle name="Акцент3 2 2" xfId="777"/>
    <cellStyle name="Акцент3 2 3" xfId="778"/>
    <cellStyle name="Акцент4" xfId="779"/>
    <cellStyle name="Акцент4 2" xfId="780"/>
    <cellStyle name="Акцент4 2 2" xfId="781"/>
    <cellStyle name="Акцент4 2 3" xfId="782"/>
    <cellStyle name="Акцент5" xfId="783"/>
    <cellStyle name="Акцент5 2" xfId="784"/>
    <cellStyle name="Акцент6" xfId="785"/>
    <cellStyle name="Акцент6 2" xfId="786"/>
    <cellStyle name="Акцент6 2 2" xfId="787"/>
    <cellStyle name="Акцент6 2 3" xfId="788"/>
    <cellStyle name="Ввод " xfId="789"/>
    <cellStyle name="Ввод  2" xfId="790"/>
    <cellStyle name="Ввод  2 2" xfId="791"/>
    <cellStyle name="Ввод  2 2 2" xfId="792"/>
    <cellStyle name="Ввод  2 3" xfId="793"/>
    <cellStyle name="Вывод" xfId="794"/>
    <cellStyle name="Вывод 2" xfId="795"/>
    <cellStyle name="Вывод 2 2" xfId="796"/>
    <cellStyle name="Вывод 2 2 2" xfId="797"/>
    <cellStyle name="Вывод 2 3" xfId="798"/>
    <cellStyle name="Вычисление" xfId="799"/>
    <cellStyle name="Вычисление 2" xfId="800"/>
    <cellStyle name="Вычисление 2 2" xfId="801"/>
    <cellStyle name="Вычисление 2 2 2" xfId="802"/>
    <cellStyle name="Вычисление 2 3" xfId="803"/>
    <cellStyle name="Hyperlink" xfId="804"/>
    <cellStyle name="Гиперссылка 2" xfId="805"/>
    <cellStyle name="Гиперссылка 2 2" xfId="806"/>
    <cellStyle name="Гиперссылка 3" xfId="807"/>
    <cellStyle name="Currency" xfId="808"/>
    <cellStyle name="Currency [0]" xfId="809"/>
    <cellStyle name="Денежный 2" xfId="810"/>
    <cellStyle name="Денежный 2 2" xfId="811"/>
    <cellStyle name="Денежный 2 3" xfId="812"/>
    <cellStyle name="Денежный 2 4" xfId="813"/>
    <cellStyle name="Денежный 2 5" xfId="814"/>
    <cellStyle name="Заголовок 1" xfId="815"/>
    <cellStyle name="Заголовок 1 2" xfId="816"/>
    <cellStyle name="Заголовок 1 2 2" xfId="817"/>
    <cellStyle name="Заголовок 1 2 3" xfId="818"/>
    <cellStyle name="Заголовок 2" xfId="819"/>
    <cellStyle name="Заголовок 2 2" xfId="820"/>
    <cellStyle name="Заголовок 2 2 2" xfId="821"/>
    <cellStyle name="Заголовок 2 2 3" xfId="822"/>
    <cellStyle name="Заголовок 3" xfId="823"/>
    <cellStyle name="Заголовок 3 2" xfId="824"/>
    <cellStyle name="Заголовок 3 2 2" xfId="825"/>
    <cellStyle name="Заголовок 3 2 3" xfId="826"/>
    <cellStyle name="Заголовок 4" xfId="827"/>
    <cellStyle name="Заголовок 4 2" xfId="828"/>
    <cellStyle name="Заголовок 4 2 2" xfId="829"/>
    <cellStyle name="Заголовок 4 2 3" xfId="830"/>
    <cellStyle name="Итог" xfId="831"/>
    <cellStyle name="Итог 2" xfId="832"/>
    <cellStyle name="Итог 2 2" xfId="833"/>
    <cellStyle name="Итог 2 2 2" xfId="834"/>
    <cellStyle name="Итог 2 3" xfId="835"/>
    <cellStyle name="КАНДАГАЧ тел3-33-96" xfId="836"/>
    <cellStyle name="КАНДАГАЧ тел3-33-96 2" xfId="837"/>
    <cellStyle name="Контрольная ячейка" xfId="838"/>
    <cellStyle name="Контрольная ячейка 2" xfId="839"/>
    <cellStyle name="Название" xfId="840"/>
    <cellStyle name="Название 2" xfId="841"/>
    <cellStyle name="Название 2 2" xfId="842"/>
    <cellStyle name="Название 2 3" xfId="843"/>
    <cellStyle name="Нейтральный" xfId="844"/>
    <cellStyle name="Нейтральный 2" xfId="845"/>
    <cellStyle name="Нейтральный 2 2" xfId="846"/>
    <cellStyle name="Нейтральный 2 3" xfId="847"/>
    <cellStyle name="Обычный 10" xfId="848"/>
    <cellStyle name="Обычный 10 10" xfId="849"/>
    <cellStyle name="Обычный 10 2" xfId="850"/>
    <cellStyle name="Обычный 10 3" xfId="851"/>
    <cellStyle name="Обычный 100" xfId="852"/>
    <cellStyle name="Обычный 101" xfId="853"/>
    <cellStyle name="Обычный 102" xfId="854"/>
    <cellStyle name="Обычный 103" xfId="855"/>
    <cellStyle name="Обычный 104" xfId="856"/>
    <cellStyle name="Обычный 105" xfId="857"/>
    <cellStyle name="Обычный 106" xfId="858"/>
    <cellStyle name="Обычный 107" xfId="859"/>
    <cellStyle name="Обычный 108" xfId="860"/>
    <cellStyle name="Обычный 109" xfId="861"/>
    <cellStyle name="Обычный 11" xfId="862"/>
    <cellStyle name="Обычный 11 2" xfId="863"/>
    <cellStyle name="Обычный 11 2 2" xfId="864"/>
    <cellStyle name="Обычный 110" xfId="865"/>
    <cellStyle name="Обычный 111" xfId="866"/>
    <cellStyle name="Обычный 112" xfId="867"/>
    <cellStyle name="Обычный 113" xfId="868"/>
    <cellStyle name="Обычный 114" xfId="869"/>
    <cellStyle name="Обычный 115" xfId="870"/>
    <cellStyle name="Обычный 116" xfId="871"/>
    <cellStyle name="Обычный 117" xfId="872"/>
    <cellStyle name="Обычный 118" xfId="873"/>
    <cellStyle name="Обычный 119" xfId="874"/>
    <cellStyle name="Обычный 12" xfId="875"/>
    <cellStyle name="Обычный 12 2" xfId="876"/>
    <cellStyle name="Обычный 120" xfId="877"/>
    <cellStyle name="Обычный 121" xfId="878"/>
    <cellStyle name="Обычный 122" xfId="879"/>
    <cellStyle name="Обычный 123" xfId="880"/>
    <cellStyle name="Обычный 124" xfId="881"/>
    <cellStyle name="Обычный 125" xfId="882"/>
    <cellStyle name="Обычный 126" xfId="883"/>
    <cellStyle name="Обычный 127" xfId="884"/>
    <cellStyle name="Обычный 128" xfId="885"/>
    <cellStyle name="Обычный 129" xfId="886"/>
    <cellStyle name="Обычный 13" xfId="887"/>
    <cellStyle name="Обычный 13 2" xfId="888"/>
    <cellStyle name="Обычный 13 2 2" xfId="889"/>
    <cellStyle name="Обычный 13 3" xfId="890"/>
    <cellStyle name="Обычный 130" xfId="891"/>
    <cellStyle name="Обычный 131" xfId="892"/>
    <cellStyle name="Обычный 132" xfId="893"/>
    <cellStyle name="Обычный 133" xfId="894"/>
    <cellStyle name="Обычный 134" xfId="895"/>
    <cellStyle name="Обычный 135" xfId="896"/>
    <cellStyle name="Обычный 136" xfId="897"/>
    <cellStyle name="Обычный 137" xfId="898"/>
    <cellStyle name="Обычный 138" xfId="899"/>
    <cellStyle name="Обычный 139" xfId="900"/>
    <cellStyle name="Обычный 14" xfId="901"/>
    <cellStyle name="Обычный 14 2" xfId="902"/>
    <cellStyle name="Обычный 140" xfId="903"/>
    <cellStyle name="Обычный 141" xfId="904"/>
    <cellStyle name="Обычный 142" xfId="905"/>
    <cellStyle name="Обычный 143" xfId="906"/>
    <cellStyle name="Обычный 144" xfId="907"/>
    <cellStyle name="Обычный 145" xfId="908"/>
    <cellStyle name="Обычный 146" xfId="909"/>
    <cellStyle name="Обычный 147" xfId="910"/>
    <cellStyle name="Обычный 148" xfId="911"/>
    <cellStyle name="Обычный 149" xfId="912"/>
    <cellStyle name="Обычный 15" xfId="913"/>
    <cellStyle name="Обычный 15 2" xfId="914"/>
    <cellStyle name="Обычный 150" xfId="915"/>
    <cellStyle name="Обычный 151" xfId="916"/>
    <cellStyle name="Обычный 152" xfId="917"/>
    <cellStyle name="Обычный 153" xfId="918"/>
    <cellStyle name="Обычный 154" xfId="919"/>
    <cellStyle name="Обычный 155" xfId="920"/>
    <cellStyle name="Обычный 156" xfId="921"/>
    <cellStyle name="Обычный 157" xfId="922"/>
    <cellStyle name="Обычный 158" xfId="923"/>
    <cellStyle name="Обычный 159" xfId="924"/>
    <cellStyle name="Обычный 16" xfId="925"/>
    <cellStyle name="Обычный 16 2" xfId="926"/>
    <cellStyle name="Обычный 16 2 2" xfId="927"/>
    <cellStyle name="Обычный 160" xfId="928"/>
    <cellStyle name="Обычный 161" xfId="929"/>
    <cellStyle name="Обычный 162" xfId="930"/>
    <cellStyle name="Обычный 163" xfId="931"/>
    <cellStyle name="Обычный 164" xfId="932"/>
    <cellStyle name="Обычный 165" xfId="933"/>
    <cellStyle name="Обычный 166" xfId="934"/>
    <cellStyle name="Обычный 167" xfId="935"/>
    <cellStyle name="Обычный 168" xfId="936"/>
    <cellStyle name="Обычный 17" xfId="937"/>
    <cellStyle name="Обычный 17 2" xfId="938"/>
    <cellStyle name="Обычный 18" xfId="939"/>
    <cellStyle name="Обычный 18 2" xfId="940"/>
    <cellStyle name="Обычный 18 3" xfId="941"/>
    <cellStyle name="Обычный 19" xfId="942"/>
    <cellStyle name="Обычный 19 2" xfId="943"/>
    <cellStyle name="Обычный 2" xfId="944"/>
    <cellStyle name="Обычный 2 10" xfId="945"/>
    <cellStyle name="Обычный 2 11" xfId="946"/>
    <cellStyle name="Обычный 2 12" xfId="947"/>
    <cellStyle name="Обычный 2 13" xfId="948"/>
    <cellStyle name="Обычный 2 14" xfId="949"/>
    <cellStyle name="Обычный 2 15" xfId="950"/>
    <cellStyle name="Обычный 2 16" xfId="951"/>
    <cellStyle name="Обычный 2 17" xfId="952"/>
    <cellStyle name="Обычный 2 18" xfId="953"/>
    <cellStyle name="Обычный 2 19" xfId="954"/>
    <cellStyle name="Обычный 2 2" xfId="955"/>
    <cellStyle name="Обычный 2 2 2" xfId="956"/>
    <cellStyle name="Обычный 2 2 2 2" xfId="957"/>
    <cellStyle name="Обычный 2 2 2 2 2" xfId="958"/>
    <cellStyle name="Обычный 2 2 2 3" xfId="959"/>
    <cellStyle name="Обычный 2 2 3" xfId="960"/>
    <cellStyle name="Обычный 2 2 3 2" xfId="961"/>
    <cellStyle name="Обычный 2 2 4" xfId="962"/>
    <cellStyle name="Обычный 2 2 5" xfId="963"/>
    <cellStyle name="Обычный 2 2 6" xfId="964"/>
    <cellStyle name="Обычный 2 20" xfId="965"/>
    <cellStyle name="Обычный 2 21" xfId="966"/>
    <cellStyle name="Обычный 2 22" xfId="967"/>
    <cellStyle name="Обычный 2 23" xfId="968"/>
    <cellStyle name="Обычный 2 24" xfId="969"/>
    <cellStyle name="Обычный 2 25" xfId="970"/>
    <cellStyle name="Обычный 2 26" xfId="971"/>
    <cellStyle name="Обычный 2 27" xfId="972"/>
    <cellStyle name="Обычный 2 28" xfId="973"/>
    <cellStyle name="Обычный 2 29" xfId="974"/>
    <cellStyle name="Обычный 2 3" xfId="975"/>
    <cellStyle name="Обычный 2 3 2" xfId="976"/>
    <cellStyle name="Обычный 2 3 3" xfId="977"/>
    <cellStyle name="Обычный 2 3 4" xfId="978"/>
    <cellStyle name="Обычный 2 30" xfId="979"/>
    <cellStyle name="Обычный 2 31" xfId="980"/>
    <cellStyle name="Обычный 2 32" xfId="981"/>
    <cellStyle name="Обычный 2 33" xfId="982"/>
    <cellStyle name="Обычный 2 34" xfId="983"/>
    <cellStyle name="Обычный 2 35" xfId="984"/>
    <cellStyle name="Обычный 2 35 2" xfId="985"/>
    <cellStyle name="Обычный 2 4" xfId="986"/>
    <cellStyle name="Обычный 2 4 2" xfId="987"/>
    <cellStyle name="Обычный 2 4 3" xfId="988"/>
    <cellStyle name="Обычный 2 4 4" xfId="989"/>
    <cellStyle name="Обычный 2 4 6" xfId="990"/>
    <cellStyle name="Обычный 2 5" xfId="991"/>
    <cellStyle name="Обычный 2 5 2" xfId="992"/>
    <cellStyle name="Обычный 2 6" xfId="993"/>
    <cellStyle name="Обычный 2 7" xfId="994"/>
    <cellStyle name="Обычный 2 8" xfId="995"/>
    <cellStyle name="Обычный 2 9" xfId="996"/>
    <cellStyle name="Обычный 2_Командировочные" xfId="997"/>
    <cellStyle name="Обычный 20" xfId="998"/>
    <cellStyle name="Обычный 21" xfId="999"/>
    <cellStyle name="Обычный 22" xfId="1000"/>
    <cellStyle name="Обычный 23" xfId="1001"/>
    <cellStyle name="Обычный 23 2" xfId="1002"/>
    <cellStyle name="Обычный 23 3" xfId="1003"/>
    <cellStyle name="Обычный 24" xfId="1004"/>
    <cellStyle name="Обычный 25" xfId="1005"/>
    <cellStyle name="Обычный 25 2" xfId="1006"/>
    <cellStyle name="Обычный 25 3" xfId="1007"/>
    <cellStyle name="Обычный 26" xfId="1008"/>
    <cellStyle name="Обычный 26 2" xfId="1009"/>
    <cellStyle name="Обычный 27" xfId="1010"/>
    <cellStyle name="Обычный 28" xfId="1011"/>
    <cellStyle name="Обычный 28 2" xfId="1012"/>
    <cellStyle name="Обычный 29" xfId="1013"/>
    <cellStyle name="Обычный 3" xfId="1014"/>
    <cellStyle name="Обычный 3 2" xfId="1015"/>
    <cellStyle name="Обычный 3 2 2" xfId="1016"/>
    <cellStyle name="Обычный 3 3" xfId="1017"/>
    <cellStyle name="Обычный 3 3 2" xfId="1018"/>
    <cellStyle name="Обычный 3 4" xfId="1019"/>
    <cellStyle name="Обычный 3 5" xfId="1020"/>
    <cellStyle name="Обычный 30" xfId="1021"/>
    <cellStyle name="Обычный 31" xfId="1022"/>
    <cellStyle name="Обычный 32" xfId="1023"/>
    <cellStyle name="Обычный 33" xfId="1024"/>
    <cellStyle name="Обычный 34" xfId="1025"/>
    <cellStyle name="Обычный 34 2" xfId="1026"/>
    <cellStyle name="Обычный 35" xfId="1027"/>
    <cellStyle name="Обычный 35 2" xfId="1028"/>
    <cellStyle name="Обычный 35 3" xfId="1029"/>
    <cellStyle name="Обычный 36" xfId="1030"/>
    <cellStyle name="Обычный 37" xfId="1031"/>
    <cellStyle name="Обычный 38" xfId="1032"/>
    <cellStyle name="Обычный 39" xfId="1033"/>
    <cellStyle name="Обычный 4" xfId="1034"/>
    <cellStyle name="Обычный 4 2" xfId="1035"/>
    <cellStyle name="Обычный 4 2 2" xfId="1036"/>
    <cellStyle name="Обычный 4 3" xfId="1037"/>
    <cellStyle name="Обычный 4 3 2" xfId="1038"/>
    <cellStyle name="Обычный 4 4" xfId="1039"/>
    <cellStyle name="Обычный 4 5" xfId="1040"/>
    <cellStyle name="Обычный 40" xfId="1041"/>
    <cellStyle name="Обычный 41" xfId="1042"/>
    <cellStyle name="Обычный 42" xfId="1043"/>
    <cellStyle name="Обычный 42 2" xfId="1044"/>
    <cellStyle name="Обычный 42 3" xfId="1045"/>
    <cellStyle name="Обычный 43" xfId="1046"/>
    <cellStyle name="Обычный 43 2" xfId="1047"/>
    <cellStyle name="Обычный 43 3" xfId="1048"/>
    <cellStyle name="Обычный 44" xfId="1049"/>
    <cellStyle name="Обычный 45" xfId="1050"/>
    <cellStyle name="Обычный 46" xfId="1051"/>
    <cellStyle name="Обычный 47" xfId="1052"/>
    <cellStyle name="Обычный 47 2" xfId="1053"/>
    <cellStyle name="Обычный 47 3" xfId="1054"/>
    <cellStyle name="Обычный 48" xfId="1055"/>
    <cellStyle name="Обычный 48 2" xfId="1056"/>
    <cellStyle name="Обычный 48 3" xfId="1057"/>
    <cellStyle name="Обычный 49" xfId="1058"/>
    <cellStyle name="Обычный 5" xfId="1059"/>
    <cellStyle name="Обычный 5 2" xfId="1060"/>
    <cellStyle name="Обычный 5 2 10" xfId="1061"/>
    <cellStyle name="Обычный 5 2 10 2" xfId="1062"/>
    <cellStyle name="Обычный 5 2 11" xfId="1063"/>
    <cellStyle name="Обычный 5 2 11 2" xfId="1064"/>
    <cellStyle name="Обычный 5 2 12" xfId="1065"/>
    <cellStyle name="Обычный 5 2 12 2" xfId="1066"/>
    <cellStyle name="Обычный 5 2 13" xfId="1067"/>
    <cellStyle name="Обычный 5 2 14" xfId="1068"/>
    <cellStyle name="Обычный 5 2 15" xfId="1069"/>
    <cellStyle name="Обычный 5 2 16" xfId="1070"/>
    <cellStyle name="Обычный 5 2 2" xfId="1071"/>
    <cellStyle name="Обычный 5 2 3" xfId="1072"/>
    <cellStyle name="Обычный 5 2 3 2" xfId="1073"/>
    <cellStyle name="Обычный 5 2 4" xfId="1074"/>
    <cellStyle name="Обычный 5 2 4 2" xfId="1075"/>
    <cellStyle name="Обычный 5 2 5" xfId="1076"/>
    <cellStyle name="Обычный 5 2 5 2" xfId="1077"/>
    <cellStyle name="Обычный 5 2 6" xfId="1078"/>
    <cellStyle name="Обычный 5 2 6 2" xfId="1079"/>
    <cellStyle name="Обычный 5 2 7" xfId="1080"/>
    <cellStyle name="Обычный 5 2 7 2" xfId="1081"/>
    <cellStyle name="Обычный 5 2 8" xfId="1082"/>
    <cellStyle name="Обычный 5 2 8 2" xfId="1083"/>
    <cellStyle name="Обычный 5 2 9" xfId="1084"/>
    <cellStyle name="Обычный 5 2 9 2" xfId="1085"/>
    <cellStyle name="Обычный 5 3" xfId="1086"/>
    <cellStyle name="Обычный 5 4" xfId="1087"/>
    <cellStyle name="Обычный 5 5" xfId="1088"/>
    <cellStyle name="Обычный 50" xfId="1089"/>
    <cellStyle name="Обычный 51" xfId="1090"/>
    <cellStyle name="Обычный 52" xfId="1091"/>
    <cellStyle name="Обычный 53" xfId="1092"/>
    <cellStyle name="Обычный 54" xfId="1093"/>
    <cellStyle name="Обычный 55" xfId="1094"/>
    <cellStyle name="Обычный 56" xfId="1095"/>
    <cellStyle name="Обычный 57" xfId="1096"/>
    <cellStyle name="Обычный 6" xfId="1097"/>
    <cellStyle name="Обычный 6 10" xfId="1098"/>
    <cellStyle name="Обычный 6 11" xfId="1099"/>
    <cellStyle name="Обычный 6 12" xfId="1100"/>
    <cellStyle name="Обычный 6 13" xfId="1101"/>
    <cellStyle name="Обычный 6 14" xfId="1102"/>
    <cellStyle name="Обычный 6 2" xfId="1103"/>
    <cellStyle name="Обычный 6 2 2" xfId="1104"/>
    <cellStyle name="Обычный 6 3" xfId="1105"/>
    <cellStyle name="Обычный 6 3 2" xfId="1106"/>
    <cellStyle name="Обычный 6 4" xfId="1107"/>
    <cellStyle name="Обычный 6 5" xfId="1108"/>
    <cellStyle name="Обычный 6 6" xfId="1109"/>
    <cellStyle name="Обычный 6 7" xfId="1110"/>
    <cellStyle name="Обычный 6 8" xfId="1111"/>
    <cellStyle name="Обычный 6 9" xfId="1112"/>
    <cellStyle name="Обычный 63" xfId="1113"/>
    <cellStyle name="Обычный 64" xfId="1114"/>
    <cellStyle name="Обычный 65" xfId="1115"/>
    <cellStyle name="Обычный 66" xfId="1116"/>
    <cellStyle name="Обычный 69" xfId="1117"/>
    <cellStyle name="Обычный 7" xfId="1118"/>
    <cellStyle name="Обычный 7 2" xfId="1119"/>
    <cellStyle name="Обычный 7 3" xfId="1120"/>
    <cellStyle name="Обычный 7 4" xfId="1121"/>
    <cellStyle name="Обычный 7 5" xfId="1122"/>
    <cellStyle name="Обычный 7 6" xfId="1123"/>
    <cellStyle name="Обычный 7 7" xfId="1124"/>
    <cellStyle name="Обычный 70" xfId="1125"/>
    <cellStyle name="Обычный 71" xfId="1126"/>
    <cellStyle name="Обычный 72" xfId="1127"/>
    <cellStyle name="Обычный 73" xfId="1128"/>
    <cellStyle name="Обычный 74" xfId="1129"/>
    <cellStyle name="Обычный 75" xfId="1130"/>
    <cellStyle name="Обычный 76" xfId="1131"/>
    <cellStyle name="Обычный 77" xfId="1132"/>
    <cellStyle name="Обычный 78" xfId="1133"/>
    <cellStyle name="Обычный 79" xfId="1134"/>
    <cellStyle name="Обычный 8" xfId="1135"/>
    <cellStyle name="Обычный 8 2" xfId="1136"/>
    <cellStyle name="Обычный 8 2 2" xfId="1137"/>
    <cellStyle name="Обычный 8 3" xfId="1138"/>
    <cellStyle name="Обычный 8 4" xfId="1139"/>
    <cellStyle name="Обычный 80" xfId="1140"/>
    <cellStyle name="Обычный 81" xfId="1141"/>
    <cellStyle name="Обычный 82" xfId="1142"/>
    <cellStyle name="Обычный 83" xfId="1143"/>
    <cellStyle name="Обычный 84" xfId="1144"/>
    <cellStyle name="Обычный 85" xfId="1145"/>
    <cellStyle name="Обычный 86" xfId="1146"/>
    <cellStyle name="Обычный 87" xfId="1147"/>
    <cellStyle name="Обычный 88" xfId="1148"/>
    <cellStyle name="Обычный 89" xfId="1149"/>
    <cellStyle name="Обычный 9" xfId="1150"/>
    <cellStyle name="Обычный 9 2" xfId="1151"/>
    <cellStyle name="Обычный 9 3" xfId="1152"/>
    <cellStyle name="Обычный 9 4" xfId="1153"/>
    <cellStyle name="Обычный 9 5" xfId="1154"/>
    <cellStyle name="Обычный 9 8" xfId="1155"/>
    <cellStyle name="Обычный 9 9" xfId="1156"/>
    <cellStyle name="Обычный 90" xfId="1157"/>
    <cellStyle name="Обычный 91" xfId="1158"/>
    <cellStyle name="Обычный 92" xfId="1159"/>
    <cellStyle name="Обычный 93" xfId="1160"/>
    <cellStyle name="Обычный 95" xfId="1161"/>
    <cellStyle name="Обычный 96" xfId="1162"/>
    <cellStyle name="Обычный 97" xfId="1163"/>
    <cellStyle name="Обычный 98" xfId="1164"/>
    <cellStyle name="Обычный 99" xfId="1165"/>
    <cellStyle name="Followed Hyperlink" xfId="1166"/>
    <cellStyle name="Плохой" xfId="1167"/>
    <cellStyle name="Плохой 2" xfId="1168"/>
    <cellStyle name="Плохой 2 2" xfId="1169"/>
    <cellStyle name="Плохой 2 3" xfId="1170"/>
    <cellStyle name="Пояснение" xfId="1171"/>
    <cellStyle name="Пояснение 2" xfId="1172"/>
    <cellStyle name="Примечание" xfId="1173"/>
    <cellStyle name="Примечание 2" xfId="1174"/>
    <cellStyle name="Примечание 2 2" xfId="1175"/>
    <cellStyle name="Примечание 2 3" xfId="1176"/>
    <cellStyle name="Примечание 3" xfId="1177"/>
    <cellStyle name="Percent" xfId="1178"/>
    <cellStyle name="Процентный 19" xfId="1179"/>
    <cellStyle name="Процентный 2" xfId="1180"/>
    <cellStyle name="Процентный 2 10" xfId="1181"/>
    <cellStyle name="Процентный 2 10 2" xfId="1182"/>
    <cellStyle name="Процентный 2 11" xfId="1183"/>
    <cellStyle name="Процентный 2 11 2" xfId="1184"/>
    <cellStyle name="Процентный 2 12" xfId="1185"/>
    <cellStyle name="Процентный 2 13" xfId="1186"/>
    <cellStyle name="Процентный 2 14" xfId="1187"/>
    <cellStyle name="Процентный 2 15" xfId="1188"/>
    <cellStyle name="Процентный 2 16" xfId="1189"/>
    <cellStyle name="Процентный 2 17" xfId="1190"/>
    <cellStyle name="Процентный 2 18" xfId="1191"/>
    <cellStyle name="Процентный 2 19" xfId="1192"/>
    <cellStyle name="Процентный 2 2" xfId="1193"/>
    <cellStyle name="Процентный 2 2 2" xfId="1194"/>
    <cellStyle name="Процентный 2 20" xfId="1195"/>
    <cellStyle name="Процентный 2 3" xfId="1196"/>
    <cellStyle name="Процентный 2 3 2" xfId="1197"/>
    <cellStyle name="Процентный 2 4" xfId="1198"/>
    <cellStyle name="Процентный 2 4 2" xfId="1199"/>
    <cellStyle name="Процентный 2 5" xfId="1200"/>
    <cellStyle name="Процентный 2 5 2" xfId="1201"/>
    <cellStyle name="Процентный 2 6" xfId="1202"/>
    <cellStyle name="Процентный 2 6 2" xfId="1203"/>
    <cellStyle name="Процентный 2 7" xfId="1204"/>
    <cellStyle name="Процентный 2 7 2" xfId="1205"/>
    <cellStyle name="Процентный 2 8" xfId="1206"/>
    <cellStyle name="Процентный 2 8 2" xfId="1207"/>
    <cellStyle name="Процентный 2 9" xfId="1208"/>
    <cellStyle name="Процентный 2 9 2" xfId="1209"/>
    <cellStyle name="Процентный 3" xfId="1210"/>
    <cellStyle name="Процентный 3 10" xfId="1211"/>
    <cellStyle name="Процентный 3 11" xfId="1212"/>
    <cellStyle name="Процентный 3 12" xfId="1213"/>
    <cellStyle name="Процентный 3 13" xfId="1214"/>
    <cellStyle name="Процентный 3 14" xfId="1215"/>
    <cellStyle name="Процентный 3 15" xfId="1216"/>
    <cellStyle name="Процентный 3 16" xfId="1217"/>
    <cellStyle name="Процентный 3 17" xfId="1218"/>
    <cellStyle name="Процентный 3 18" xfId="1219"/>
    <cellStyle name="Процентный 3 19" xfId="1220"/>
    <cellStyle name="Процентный 3 2" xfId="1221"/>
    <cellStyle name="Процентный 3 20" xfId="1222"/>
    <cellStyle name="Процентный 3 3" xfId="1223"/>
    <cellStyle name="Процентный 3 4" xfId="1224"/>
    <cellStyle name="Процентный 3 5" xfId="1225"/>
    <cellStyle name="Процентный 3 6" xfId="1226"/>
    <cellStyle name="Процентный 3 7" xfId="1227"/>
    <cellStyle name="Процентный 3 8" xfId="1228"/>
    <cellStyle name="Процентный 3 9" xfId="1229"/>
    <cellStyle name="Процентный 4" xfId="1230"/>
    <cellStyle name="Процентный 5" xfId="1231"/>
    <cellStyle name="Процентный 6" xfId="1232"/>
    <cellStyle name="Связанная ячейка" xfId="1233"/>
    <cellStyle name="Связанная ячейка 2" xfId="1234"/>
    <cellStyle name="Связанная ячейка 2 2" xfId="1235"/>
    <cellStyle name="Связанная ячейка 2 3" xfId="1236"/>
    <cellStyle name="Стиль 1" xfId="1237"/>
    <cellStyle name="Стиль 1 10" xfId="1238"/>
    <cellStyle name="Стиль 1 15" xfId="1239"/>
    <cellStyle name="Стиль 1 17" xfId="1240"/>
    <cellStyle name="Стиль 1 18" xfId="1241"/>
    <cellStyle name="Стиль 1 2" xfId="1242"/>
    <cellStyle name="Стиль 1 2 2" xfId="1243"/>
    <cellStyle name="Стиль 1 3" xfId="1244"/>
    <cellStyle name="Стиль 1 36" xfId="1245"/>
    <cellStyle name="Стиль 1 37" xfId="1246"/>
    <cellStyle name="Стиль 1 38" xfId="1247"/>
    <cellStyle name="Стиль 1 39" xfId="1248"/>
    <cellStyle name="Стиль 1 40" xfId="1249"/>
    <cellStyle name="Стиль 1 41" xfId="1250"/>
    <cellStyle name="Стиль 1 42" xfId="1251"/>
    <cellStyle name="Стиль 1 47" xfId="1252"/>
    <cellStyle name="Стиль 1 48" xfId="1253"/>
    <cellStyle name="Стиль 1 56" xfId="1254"/>
    <cellStyle name="Стиль 1 57" xfId="1255"/>
    <cellStyle name="Текст предупреждения" xfId="1256"/>
    <cellStyle name="Текст предупреждения 2" xfId="1257"/>
    <cellStyle name="Тысячи [0]" xfId="1258"/>
    <cellStyle name="Тысячи_Example " xfId="1259"/>
    <cellStyle name="Comma" xfId="1260"/>
    <cellStyle name="Comma [0]" xfId="1261"/>
    <cellStyle name="Финансовый 10" xfId="1262"/>
    <cellStyle name="Финансовый 11" xfId="1263"/>
    <cellStyle name="Финансовый 11 5" xfId="1264"/>
    <cellStyle name="Финансовый 12" xfId="1265"/>
    <cellStyle name="Финансовый 13" xfId="1266"/>
    <cellStyle name="Финансовый 2" xfId="1267"/>
    <cellStyle name="Финансовый 2 10" xfId="1268"/>
    <cellStyle name="Финансовый 2 11" xfId="1269"/>
    <cellStyle name="Финансовый 2 12" xfId="1270"/>
    <cellStyle name="Финансовый 2 13" xfId="1271"/>
    <cellStyle name="Финансовый 2 14" xfId="1272"/>
    <cellStyle name="Финансовый 2 15" xfId="1273"/>
    <cellStyle name="Финансовый 2 16" xfId="1274"/>
    <cellStyle name="Финансовый 2 17" xfId="1275"/>
    <cellStyle name="Финансовый 2 18" xfId="1276"/>
    <cellStyle name="Финансовый 2 19" xfId="1277"/>
    <cellStyle name="Финансовый 2 2" xfId="1278"/>
    <cellStyle name="Финансовый 2 2 2" xfId="1279"/>
    <cellStyle name="Финансовый 2 20" xfId="1280"/>
    <cellStyle name="Финансовый 2 21" xfId="1281"/>
    <cellStyle name="Финансовый 2 22" xfId="1282"/>
    <cellStyle name="Финансовый 2 23" xfId="1283"/>
    <cellStyle name="Финансовый 2 24" xfId="1284"/>
    <cellStyle name="Финансовый 2 25" xfId="1285"/>
    <cellStyle name="Финансовый 2 26" xfId="1286"/>
    <cellStyle name="Финансовый 2 27" xfId="1287"/>
    <cellStyle name="Финансовый 2 28" xfId="1288"/>
    <cellStyle name="Финансовый 2 29" xfId="1289"/>
    <cellStyle name="Финансовый 2 3" xfId="1290"/>
    <cellStyle name="Финансовый 2 3 2 6" xfId="1291"/>
    <cellStyle name="Финансовый 2 30" xfId="1292"/>
    <cellStyle name="Финансовый 2 31" xfId="1293"/>
    <cellStyle name="Финансовый 2 32" xfId="1294"/>
    <cellStyle name="Финансовый 2 4" xfId="1295"/>
    <cellStyle name="Финансовый 2 4 2" xfId="1296"/>
    <cellStyle name="Финансовый 2 5" xfId="1297"/>
    <cellStyle name="Финансовый 2 6" xfId="1298"/>
    <cellStyle name="Финансовый 2 7" xfId="1299"/>
    <cellStyle name="Финансовый 2 8" xfId="1300"/>
    <cellStyle name="Финансовый 2 9" xfId="1301"/>
    <cellStyle name="Финансовый 22" xfId="1302"/>
    <cellStyle name="Финансовый 23" xfId="1303"/>
    <cellStyle name="Финансовый 3" xfId="1304"/>
    <cellStyle name="Финансовый 3 10" xfId="1305"/>
    <cellStyle name="Финансовый 3 11" xfId="1306"/>
    <cellStyle name="Финансовый 3 12" xfId="1307"/>
    <cellStyle name="Финансовый 3 13" xfId="1308"/>
    <cellStyle name="Финансовый 3 14" xfId="1309"/>
    <cellStyle name="Финансовый 3 15" xfId="1310"/>
    <cellStyle name="Финансовый 3 16" xfId="1311"/>
    <cellStyle name="Финансовый 3 17" xfId="1312"/>
    <cellStyle name="Финансовый 3 18" xfId="1313"/>
    <cellStyle name="Финансовый 3 19" xfId="1314"/>
    <cellStyle name="Финансовый 3 2" xfId="1315"/>
    <cellStyle name="Финансовый 3 20" xfId="1316"/>
    <cellStyle name="Финансовый 3 21" xfId="1317"/>
    <cellStyle name="Финансовый 3 3" xfId="1318"/>
    <cellStyle name="Финансовый 3 4" xfId="1319"/>
    <cellStyle name="Финансовый 3 5" xfId="1320"/>
    <cellStyle name="Финансовый 3 6" xfId="1321"/>
    <cellStyle name="Финансовый 3 7" xfId="1322"/>
    <cellStyle name="Финансовый 3 8" xfId="1323"/>
    <cellStyle name="Финансовый 3 9" xfId="1324"/>
    <cellStyle name="Финансовый 4" xfId="1325"/>
    <cellStyle name="Финансовый 4 2" xfId="1326"/>
    <cellStyle name="Финансовый 4 3" xfId="1327"/>
    <cellStyle name="Финансовый 4 4" xfId="1328"/>
    <cellStyle name="Финансовый 5" xfId="1329"/>
    <cellStyle name="Финансовый 5 2" xfId="1330"/>
    <cellStyle name="Финансовый 5 2 2" xfId="1331"/>
    <cellStyle name="Финансовый 5 3" xfId="1332"/>
    <cellStyle name="Финансовый 5 4" xfId="1333"/>
    <cellStyle name="Финансовый 5 5" xfId="1334"/>
    <cellStyle name="Финансовый 6" xfId="1335"/>
    <cellStyle name="Финансовый 6 2" xfId="1336"/>
    <cellStyle name="Финансовый 6 3" xfId="1337"/>
    <cellStyle name="Финансовый 7" xfId="1338"/>
    <cellStyle name="Финансовый 7 2" xfId="1339"/>
    <cellStyle name="Финансовый 8" xfId="1340"/>
    <cellStyle name="Финансовый 82" xfId="1341"/>
    <cellStyle name="Финансовый 9" xfId="1342"/>
    <cellStyle name="Хороший" xfId="1343"/>
    <cellStyle name="Хороший 2" xfId="1344"/>
    <cellStyle name="Хороший 2 2" xfId="1345"/>
    <cellStyle name="Хороший 2 3" xfId="13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791"/>
  <sheetViews>
    <sheetView tabSelected="1" view="pageLayout" zoomScale="80" zoomScaleSheetLayoutView="100" zoomScalePageLayoutView="80" workbookViewId="0" topLeftCell="A1">
      <selection activeCell="A4" sqref="A4:N4"/>
    </sheetView>
  </sheetViews>
  <sheetFormatPr defaultColWidth="9.140625" defaultRowHeight="15" outlineLevelRow="1" outlineLevelCol="1"/>
  <cols>
    <col min="1" max="1" width="6.57421875" style="8" customWidth="1"/>
    <col min="2" max="2" width="68.00390625" style="1" customWidth="1"/>
    <col min="3" max="3" width="8.57421875" style="1" customWidth="1"/>
    <col min="4" max="4" width="9.00390625" style="2" customWidth="1"/>
    <col min="5" max="8" width="9.00390625" style="9" hidden="1" customWidth="1" outlineLevel="1"/>
    <col min="9" max="9" width="10.00390625" style="10" hidden="1" customWidth="1" outlineLevel="1"/>
    <col min="10" max="10" width="14.140625" style="11" customWidth="1" collapsed="1"/>
    <col min="11" max="11" width="14.7109375" style="11" customWidth="1"/>
    <col min="12" max="12" width="12.421875" style="2" customWidth="1"/>
    <col min="13" max="13" width="14.00390625" style="1" customWidth="1"/>
    <col min="14" max="14" width="17.57421875" style="1" customWidth="1"/>
    <col min="15" max="15" width="16.140625" style="1" customWidth="1"/>
    <col min="16" max="16" width="10.28125" style="2" customWidth="1"/>
    <col min="17" max="17" width="15.7109375" style="2" customWidth="1"/>
    <col min="18" max="20" width="11.28125" style="2" customWidth="1"/>
    <col min="21" max="16384" width="9.140625" style="1" customWidth="1"/>
  </cols>
  <sheetData>
    <row r="1" spans="10:14" ht="45.75" customHeight="1" outlineLevel="1">
      <c r="J1" s="238" t="s">
        <v>1219</v>
      </c>
      <c r="K1" s="238"/>
      <c r="L1" s="238"/>
      <c r="M1" s="238"/>
      <c r="N1" s="238"/>
    </row>
    <row r="2" spans="10:14" ht="45.75" customHeight="1" outlineLevel="1">
      <c r="J2" s="238"/>
      <c r="K2" s="238"/>
      <c r="L2" s="238"/>
      <c r="M2" s="238"/>
      <c r="N2" s="238"/>
    </row>
    <row r="3" spans="1:14" ht="48.75" customHeight="1" outlineLevel="1">
      <c r="A3" s="12"/>
      <c r="B3" s="13"/>
      <c r="J3" s="238"/>
      <c r="K3" s="238"/>
      <c r="L3" s="238"/>
      <c r="M3" s="238"/>
      <c r="N3" s="238"/>
    </row>
    <row r="4" spans="1:14" ht="48" customHeight="1" outlineLevel="1" thickBot="1">
      <c r="A4" s="224" t="s">
        <v>1220</v>
      </c>
      <c r="B4" s="224"/>
      <c r="C4" s="224"/>
      <c r="D4" s="224"/>
      <c r="E4" s="224"/>
      <c r="F4" s="224"/>
      <c r="G4" s="224"/>
      <c r="H4" s="224"/>
      <c r="I4" s="224"/>
      <c r="J4" s="224"/>
      <c r="K4" s="224"/>
      <c r="L4" s="224"/>
      <c r="M4" s="224"/>
      <c r="N4" s="224"/>
    </row>
    <row r="5" spans="1:14" ht="27.75" customHeight="1" thickBot="1">
      <c r="A5" s="225" t="s">
        <v>0</v>
      </c>
      <c r="B5" s="227" t="s">
        <v>481</v>
      </c>
      <c r="C5" s="229" t="s">
        <v>482</v>
      </c>
      <c r="D5" s="231" t="s">
        <v>483</v>
      </c>
      <c r="E5" s="233" t="s">
        <v>484</v>
      </c>
      <c r="F5" s="234"/>
      <c r="G5" s="234"/>
      <c r="H5" s="234"/>
      <c r="I5" s="235"/>
      <c r="J5" s="231" t="s">
        <v>485</v>
      </c>
      <c r="K5" s="229" t="s">
        <v>486</v>
      </c>
      <c r="L5" s="229"/>
      <c r="M5" s="229"/>
      <c r="N5" s="239"/>
    </row>
    <row r="6" spans="1:15" ht="37.5" customHeight="1" thickBot="1">
      <c r="A6" s="226"/>
      <c r="B6" s="228"/>
      <c r="C6" s="230"/>
      <c r="D6" s="232"/>
      <c r="E6" s="16" t="s">
        <v>487</v>
      </c>
      <c r="F6" s="16" t="s">
        <v>488</v>
      </c>
      <c r="G6" s="16" t="s">
        <v>489</v>
      </c>
      <c r="H6" s="16" t="s">
        <v>490</v>
      </c>
      <c r="I6" s="16" t="s">
        <v>491</v>
      </c>
      <c r="J6" s="232"/>
      <c r="K6" s="17" t="s">
        <v>492</v>
      </c>
      <c r="L6" s="15" t="s">
        <v>493</v>
      </c>
      <c r="M6" s="18" t="s">
        <v>494</v>
      </c>
      <c r="N6" s="14" t="s">
        <v>495</v>
      </c>
      <c r="O6" s="19"/>
    </row>
    <row r="7" spans="1:14" ht="19.5" customHeight="1">
      <c r="A7" s="124">
        <v>1</v>
      </c>
      <c r="B7" s="123">
        <v>2</v>
      </c>
      <c r="C7" s="123">
        <v>3</v>
      </c>
      <c r="D7" s="127">
        <v>4</v>
      </c>
      <c r="E7" s="128"/>
      <c r="F7" s="128">
        <v>0.05</v>
      </c>
      <c r="G7" s="128">
        <v>0.04</v>
      </c>
      <c r="H7" s="128">
        <v>0.04</v>
      </c>
      <c r="I7" s="128">
        <v>0.04</v>
      </c>
      <c r="J7" s="127">
        <v>5</v>
      </c>
      <c r="K7" s="127">
        <v>6</v>
      </c>
      <c r="L7" s="15">
        <v>7</v>
      </c>
      <c r="M7" s="123">
        <v>8</v>
      </c>
      <c r="N7" s="123">
        <v>9</v>
      </c>
    </row>
    <row r="8" spans="1:20" s="3" customFormat="1" ht="15.75">
      <c r="A8" s="223" t="s">
        <v>755</v>
      </c>
      <c r="B8" s="223"/>
      <c r="C8" s="223"/>
      <c r="D8" s="223"/>
      <c r="E8" s="223"/>
      <c r="F8" s="223"/>
      <c r="G8" s="223"/>
      <c r="H8" s="223"/>
      <c r="I8" s="223"/>
      <c r="J8" s="223"/>
      <c r="K8" s="223"/>
      <c r="L8" s="223"/>
      <c r="M8" s="223"/>
      <c r="N8" s="223"/>
      <c r="P8" s="20"/>
      <c r="Q8" s="20"/>
      <c r="R8" s="20"/>
      <c r="S8" s="20"/>
      <c r="T8" s="20"/>
    </row>
    <row r="9" spans="1:20" s="3" customFormat="1" ht="15.75">
      <c r="A9" s="21"/>
      <c r="B9" s="22" t="s">
        <v>5</v>
      </c>
      <c r="C9" s="23"/>
      <c r="D9" s="24"/>
      <c r="E9" s="25"/>
      <c r="F9" s="25"/>
      <c r="G9" s="25"/>
      <c r="H9" s="25"/>
      <c r="I9" s="26"/>
      <c r="J9" s="27">
        <f>J10+J21+J134+J155</f>
        <v>2161749</v>
      </c>
      <c r="K9" s="27">
        <f>K10+K21+K134+K155</f>
        <v>2161749</v>
      </c>
      <c r="L9" s="108"/>
      <c r="M9" s="28"/>
      <c r="N9" s="29"/>
      <c r="O9" s="20"/>
      <c r="P9" s="20"/>
      <c r="Q9" s="20"/>
      <c r="R9" s="20"/>
      <c r="S9" s="20"/>
      <c r="T9" s="20"/>
    </row>
    <row r="10" spans="1:20" s="3" customFormat="1" ht="15.75">
      <c r="A10" s="21" t="s">
        <v>124</v>
      </c>
      <c r="B10" s="47" t="s">
        <v>67</v>
      </c>
      <c r="C10" s="23"/>
      <c r="D10" s="24"/>
      <c r="E10" s="25"/>
      <c r="F10" s="25"/>
      <c r="G10" s="25"/>
      <c r="H10" s="25"/>
      <c r="I10" s="26"/>
      <c r="J10" s="27">
        <f>J11+J14</f>
        <v>515454</v>
      </c>
      <c r="K10" s="27">
        <f>K11+K14</f>
        <v>515454</v>
      </c>
      <c r="L10" s="24"/>
      <c r="M10" s="28"/>
      <c r="N10" s="29"/>
      <c r="P10" s="20"/>
      <c r="Q10" s="20"/>
      <c r="R10" s="20"/>
      <c r="S10" s="20"/>
      <c r="T10" s="20"/>
    </row>
    <row r="11" spans="1:20" s="3" customFormat="1" ht="15.75">
      <c r="A11" s="21" t="s">
        <v>3</v>
      </c>
      <c r="B11" s="22" t="s">
        <v>68</v>
      </c>
      <c r="C11" s="23" t="s">
        <v>261</v>
      </c>
      <c r="D11" s="24">
        <f>SUM(D12:D13)</f>
        <v>2</v>
      </c>
      <c r="E11" s="25"/>
      <c r="F11" s="25"/>
      <c r="G11" s="25"/>
      <c r="H11" s="25"/>
      <c r="I11" s="26"/>
      <c r="J11" s="27">
        <f>SUM(J12:J13)</f>
        <v>501094</v>
      </c>
      <c r="K11" s="27">
        <f>SUM(K12:K13)</f>
        <v>501094</v>
      </c>
      <c r="L11" s="24"/>
      <c r="M11" s="28"/>
      <c r="N11" s="29"/>
      <c r="P11" s="20"/>
      <c r="Q11" s="20"/>
      <c r="R11" s="20"/>
      <c r="S11" s="20"/>
      <c r="T11" s="20"/>
    </row>
    <row r="12" spans="1:20" ht="15.75" outlineLevel="1">
      <c r="A12" s="4" t="s">
        <v>20</v>
      </c>
      <c r="B12" s="30" t="s">
        <v>508</v>
      </c>
      <c r="C12" s="31" t="s">
        <v>261</v>
      </c>
      <c r="D12" s="32">
        <v>1</v>
      </c>
      <c r="E12" s="33"/>
      <c r="F12" s="33"/>
      <c r="G12" s="33"/>
      <c r="H12" s="33"/>
      <c r="I12" s="34"/>
      <c r="J12" s="6">
        <v>266553</v>
      </c>
      <c r="K12" s="6">
        <f>J12</f>
        <v>266553</v>
      </c>
      <c r="L12" s="32"/>
      <c r="M12" s="35"/>
      <c r="N12" s="7"/>
      <c r="Q12" s="11"/>
      <c r="R12" s="20"/>
      <c r="S12" s="11"/>
      <c r="T12" s="11"/>
    </row>
    <row r="13" spans="1:20" ht="15.75" outlineLevel="1">
      <c r="A13" s="4" t="s">
        <v>22</v>
      </c>
      <c r="B13" s="30" t="s">
        <v>69</v>
      </c>
      <c r="C13" s="31" t="s">
        <v>261</v>
      </c>
      <c r="D13" s="32">
        <v>1</v>
      </c>
      <c r="E13" s="33"/>
      <c r="F13" s="33"/>
      <c r="G13" s="33"/>
      <c r="H13" s="33"/>
      <c r="I13" s="34"/>
      <c r="J13" s="6">
        <v>234541</v>
      </c>
      <c r="K13" s="6">
        <f>J13</f>
        <v>234541</v>
      </c>
      <c r="L13" s="32"/>
      <c r="M13" s="35"/>
      <c r="N13" s="7"/>
      <c r="Q13" s="11"/>
      <c r="R13" s="20"/>
      <c r="S13" s="11"/>
      <c r="T13" s="11"/>
    </row>
    <row r="14" spans="1:20" s="3" customFormat="1" ht="31.5">
      <c r="A14" s="21" t="s">
        <v>4</v>
      </c>
      <c r="B14" s="22" t="s">
        <v>146</v>
      </c>
      <c r="C14" s="23"/>
      <c r="D14" s="24"/>
      <c r="E14" s="25"/>
      <c r="F14" s="25"/>
      <c r="G14" s="25"/>
      <c r="H14" s="25"/>
      <c r="I14" s="26"/>
      <c r="J14" s="27">
        <f>J15+J18</f>
        <v>14360</v>
      </c>
      <c r="K14" s="27">
        <f>K15+K18</f>
        <v>14360</v>
      </c>
      <c r="L14" s="24"/>
      <c r="M14" s="28"/>
      <c r="N14" s="29"/>
      <c r="P14" s="20"/>
      <c r="Q14" s="11"/>
      <c r="R14" s="20"/>
      <c r="S14" s="11"/>
      <c r="T14" s="11"/>
    </row>
    <row r="15" spans="1:20" s="45" customFormat="1" ht="15.75">
      <c r="A15" s="36" t="s">
        <v>15</v>
      </c>
      <c r="B15" s="37" t="s">
        <v>147</v>
      </c>
      <c r="C15" s="38" t="s">
        <v>496</v>
      </c>
      <c r="D15" s="39">
        <f>SUM(D16:D17)</f>
        <v>2</v>
      </c>
      <c r="E15" s="40"/>
      <c r="F15" s="40"/>
      <c r="G15" s="40"/>
      <c r="H15" s="40"/>
      <c r="I15" s="41"/>
      <c r="J15" s="42">
        <f>SUM(J16:J17)</f>
        <v>11200</v>
      </c>
      <c r="K15" s="42">
        <f>SUM(K16:K17)</f>
        <v>11200</v>
      </c>
      <c r="L15" s="39"/>
      <c r="M15" s="43"/>
      <c r="N15" s="44"/>
      <c r="P15" s="46"/>
      <c r="Q15" s="11"/>
      <c r="R15" s="20"/>
      <c r="S15" s="11"/>
      <c r="T15" s="11"/>
    </row>
    <row r="16" spans="1:20" ht="15.75" outlineLevel="1">
      <c r="A16" s="4" t="s">
        <v>16</v>
      </c>
      <c r="B16" s="30" t="s">
        <v>508</v>
      </c>
      <c r="C16" s="31" t="s">
        <v>496</v>
      </c>
      <c r="D16" s="32">
        <v>1</v>
      </c>
      <c r="E16" s="33"/>
      <c r="F16" s="33"/>
      <c r="G16" s="33"/>
      <c r="H16" s="33"/>
      <c r="I16" s="34"/>
      <c r="J16" s="6">
        <v>3601</v>
      </c>
      <c r="K16" s="6">
        <f>J16</f>
        <v>3601</v>
      </c>
      <c r="L16" s="32"/>
      <c r="M16" s="35"/>
      <c r="N16" s="7"/>
      <c r="Q16" s="11"/>
      <c r="R16" s="20"/>
      <c r="S16" s="11"/>
      <c r="T16" s="11"/>
    </row>
    <row r="17" spans="1:20" ht="15.75" outlineLevel="1">
      <c r="A17" s="4" t="s">
        <v>54</v>
      </c>
      <c r="B17" s="30" t="s">
        <v>69</v>
      </c>
      <c r="C17" s="31" t="s">
        <v>496</v>
      </c>
      <c r="D17" s="32">
        <v>1</v>
      </c>
      <c r="E17" s="33"/>
      <c r="F17" s="33"/>
      <c r="G17" s="33"/>
      <c r="H17" s="33"/>
      <c r="I17" s="34"/>
      <c r="J17" s="6">
        <v>7599</v>
      </c>
      <c r="K17" s="6">
        <f>J17</f>
        <v>7599</v>
      </c>
      <c r="L17" s="32"/>
      <c r="M17" s="35"/>
      <c r="N17" s="7"/>
      <c r="Q17" s="11"/>
      <c r="R17" s="20"/>
      <c r="S17" s="11"/>
      <c r="T17" s="11"/>
    </row>
    <row r="18" spans="1:20" s="45" customFormat="1" ht="15.75">
      <c r="A18" s="36" t="s">
        <v>17</v>
      </c>
      <c r="B18" s="37" t="s">
        <v>148</v>
      </c>
      <c r="C18" s="38" t="s">
        <v>496</v>
      </c>
      <c r="D18" s="39">
        <f>SUM(D19:D20)</f>
        <v>2</v>
      </c>
      <c r="E18" s="40"/>
      <c r="F18" s="40"/>
      <c r="G18" s="40"/>
      <c r="H18" s="40"/>
      <c r="I18" s="41"/>
      <c r="J18" s="42">
        <f>SUM(J19:J20)</f>
        <v>3160</v>
      </c>
      <c r="K18" s="42">
        <f>SUM(K19:K20)</f>
        <v>3160</v>
      </c>
      <c r="L18" s="39"/>
      <c r="M18" s="43"/>
      <c r="N18" s="44"/>
      <c r="P18" s="46"/>
      <c r="Q18" s="11"/>
      <c r="R18" s="20"/>
      <c r="S18" s="11"/>
      <c r="T18" s="11"/>
    </row>
    <row r="19" spans="1:20" ht="15.75" outlineLevel="1">
      <c r="A19" s="4" t="s">
        <v>18</v>
      </c>
      <c r="B19" s="30" t="s">
        <v>508</v>
      </c>
      <c r="C19" s="31" t="s">
        <v>496</v>
      </c>
      <c r="D19" s="32">
        <v>1</v>
      </c>
      <c r="E19" s="33"/>
      <c r="F19" s="33"/>
      <c r="G19" s="33"/>
      <c r="H19" s="33"/>
      <c r="I19" s="34"/>
      <c r="J19" s="6">
        <v>533</v>
      </c>
      <c r="K19" s="6">
        <f>J19</f>
        <v>533</v>
      </c>
      <c r="L19" s="32"/>
      <c r="M19" s="35"/>
      <c r="N19" s="7"/>
      <c r="Q19" s="11"/>
      <c r="R19" s="20"/>
      <c r="S19" s="11"/>
      <c r="T19" s="11"/>
    </row>
    <row r="20" spans="1:20" ht="15.75" outlineLevel="1">
      <c r="A20" s="4" t="s">
        <v>71</v>
      </c>
      <c r="B20" s="30" t="s">
        <v>69</v>
      </c>
      <c r="C20" s="31" t="s">
        <v>496</v>
      </c>
      <c r="D20" s="32">
        <v>1</v>
      </c>
      <c r="E20" s="33"/>
      <c r="F20" s="33"/>
      <c r="G20" s="33"/>
      <c r="H20" s="33"/>
      <c r="I20" s="34"/>
      <c r="J20" s="6">
        <v>2627</v>
      </c>
      <c r="K20" s="6">
        <f>J20</f>
        <v>2627</v>
      </c>
      <c r="L20" s="32"/>
      <c r="M20" s="35"/>
      <c r="N20" s="7"/>
      <c r="Q20" s="11"/>
      <c r="R20" s="20"/>
      <c r="S20" s="11"/>
      <c r="T20" s="11"/>
    </row>
    <row r="21" spans="1:20" s="3" customFormat="1" ht="15.75">
      <c r="A21" s="21" t="s">
        <v>144</v>
      </c>
      <c r="B21" s="47" t="s">
        <v>145</v>
      </c>
      <c r="C21" s="23"/>
      <c r="D21" s="24"/>
      <c r="E21" s="25"/>
      <c r="F21" s="25"/>
      <c r="G21" s="25"/>
      <c r="H21" s="25"/>
      <c r="I21" s="26"/>
      <c r="J21" s="27">
        <f>J22+J37+J68+J76+J81+J92+J108</f>
        <v>1134042</v>
      </c>
      <c r="K21" s="27">
        <f>K22+K37+K68+K76+K81+K92+K108</f>
        <v>1134042</v>
      </c>
      <c r="L21" s="24"/>
      <c r="M21" s="28"/>
      <c r="N21" s="29"/>
      <c r="P21" s="20"/>
      <c r="Q21" s="11"/>
      <c r="R21" s="20"/>
      <c r="S21" s="11"/>
      <c r="T21" s="11"/>
    </row>
    <row r="22" spans="1:20" s="3" customFormat="1" ht="15.75">
      <c r="A22" s="21" t="s">
        <v>3</v>
      </c>
      <c r="B22" s="47" t="s">
        <v>155</v>
      </c>
      <c r="C22" s="23" t="s">
        <v>497</v>
      </c>
      <c r="D22" s="48">
        <f>SUM(D23:D36)</f>
        <v>14812</v>
      </c>
      <c r="E22" s="49"/>
      <c r="F22" s="49"/>
      <c r="G22" s="49"/>
      <c r="H22" s="49"/>
      <c r="I22" s="26"/>
      <c r="J22" s="27">
        <f>SUM(J23:J36)</f>
        <v>906619</v>
      </c>
      <c r="K22" s="27">
        <f>SUM(K23:K36)</f>
        <v>906619</v>
      </c>
      <c r="L22" s="24"/>
      <c r="M22" s="28"/>
      <c r="N22" s="29"/>
      <c r="P22" s="20"/>
      <c r="Q22" s="11"/>
      <c r="R22" s="20"/>
      <c r="S22" s="11"/>
      <c r="T22" s="11"/>
    </row>
    <row r="23" spans="1:20" ht="47.25" outlineLevel="1">
      <c r="A23" s="4" t="s">
        <v>20</v>
      </c>
      <c r="B23" s="30" t="s">
        <v>509</v>
      </c>
      <c r="C23" s="31" t="s">
        <v>497</v>
      </c>
      <c r="D23" s="32">
        <v>174</v>
      </c>
      <c r="E23" s="33"/>
      <c r="F23" s="33"/>
      <c r="G23" s="33"/>
      <c r="H23" s="33"/>
      <c r="I23" s="34"/>
      <c r="J23" s="6">
        <v>9994</v>
      </c>
      <c r="K23" s="6">
        <f aca="true" t="shared" si="0" ref="K23:K36">J23</f>
        <v>9994</v>
      </c>
      <c r="L23" s="32"/>
      <c r="M23" s="35"/>
      <c r="N23" s="7"/>
      <c r="Q23" s="11"/>
      <c r="R23" s="20"/>
      <c r="S23" s="11"/>
      <c r="T23" s="11"/>
    </row>
    <row r="24" spans="1:20" ht="51" customHeight="1" outlineLevel="1">
      <c r="A24" s="4" t="s">
        <v>22</v>
      </c>
      <c r="B24" s="30" t="s">
        <v>762</v>
      </c>
      <c r="C24" s="31" t="s">
        <v>497</v>
      </c>
      <c r="D24" s="32">
        <v>1706</v>
      </c>
      <c r="E24" s="33"/>
      <c r="F24" s="33"/>
      <c r="G24" s="33"/>
      <c r="H24" s="33"/>
      <c r="I24" s="34"/>
      <c r="J24" s="6">
        <v>33838</v>
      </c>
      <c r="K24" s="6">
        <f t="shared" si="0"/>
        <v>33838</v>
      </c>
      <c r="L24" s="32"/>
      <c r="M24" s="35"/>
      <c r="N24" s="5"/>
      <c r="Q24" s="11"/>
      <c r="R24" s="20"/>
      <c r="S24" s="11"/>
      <c r="T24" s="11"/>
    </row>
    <row r="25" spans="1:20" ht="47.25" outlineLevel="1">
      <c r="A25" s="4" t="s">
        <v>51</v>
      </c>
      <c r="B25" s="30" t="s">
        <v>511</v>
      </c>
      <c r="C25" s="31" t="s">
        <v>497</v>
      </c>
      <c r="D25" s="32">
        <v>629</v>
      </c>
      <c r="E25" s="33"/>
      <c r="F25" s="33"/>
      <c r="G25" s="33"/>
      <c r="H25" s="33"/>
      <c r="I25" s="34"/>
      <c r="J25" s="6">
        <v>34690</v>
      </c>
      <c r="K25" s="6">
        <f t="shared" si="0"/>
        <v>34690</v>
      </c>
      <c r="L25" s="32"/>
      <c r="M25" s="35"/>
      <c r="N25" s="7"/>
      <c r="Q25" s="11"/>
      <c r="R25" s="20"/>
      <c r="S25" s="11"/>
      <c r="T25" s="11"/>
    </row>
    <row r="26" spans="1:20" ht="33.75" customHeight="1" outlineLevel="1">
      <c r="A26" s="4" t="s">
        <v>76</v>
      </c>
      <c r="B26" s="30" t="s">
        <v>512</v>
      </c>
      <c r="C26" s="31" t="s">
        <v>497</v>
      </c>
      <c r="D26" s="32">
        <v>437</v>
      </c>
      <c r="E26" s="33"/>
      <c r="F26" s="33"/>
      <c r="G26" s="33"/>
      <c r="H26" s="33"/>
      <c r="I26" s="34"/>
      <c r="J26" s="6">
        <v>15909</v>
      </c>
      <c r="K26" s="6">
        <f t="shared" si="0"/>
        <v>15909</v>
      </c>
      <c r="L26" s="32"/>
      <c r="M26" s="35"/>
      <c r="N26" s="7"/>
      <c r="Q26" s="11"/>
      <c r="R26" s="20"/>
      <c r="S26" s="11"/>
      <c r="T26" s="11"/>
    </row>
    <row r="27" spans="1:20" ht="84" customHeight="1" outlineLevel="1">
      <c r="A27" s="4" t="s">
        <v>129</v>
      </c>
      <c r="B27" s="63" t="s">
        <v>503</v>
      </c>
      <c r="C27" s="31" t="s">
        <v>497</v>
      </c>
      <c r="D27" s="32">
        <v>1046</v>
      </c>
      <c r="E27" s="33"/>
      <c r="F27" s="33"/>
      <c r="G27" s="33"/>
      <c r="H27" s="33"/>
      <c r="I27" s="34"/>
      <c r="J27" s="6">
        <v>47565</v>
      </c>
      <c r="K27" s="6">
        <f t="shared" si="0"/>
        <v>47565</v>
      </c>
      <c r="L27" s="32"/>
      <c r="M27" s="35"/>
      <c r="N27" s="7"/>
      <c r="O27" s="50"/>
      <c r="Q27" s="11"/>
      <c r="R27" s="20"/>
      <c r="S27" s="11"/>
      <c r="T27" s="11"/>
    </row>
    <row r="28" spans="1:20" ht="47.25" outlineLevel="1">
      <c r="A28" s="4" t="s">
        <v>130</v>
      </c>
      <c r="B28" s="30" t="s">
        <v>513</v>
      </c>
      <c r="C28" s="31" t="s">
        <v>497</v>
      </c>
      <c r="D28" s="32">
        <v>408</v>
      </c>
      <c r="E28" s="33"/>
      <c r="F28" s="33"/>
      <c r="G28" s="33"/>
      <c r="H28" s="33"/>
      <c r="I28" s="34"/>
      <c r="J28" s="6">
        <v>16402</v>
      </c>
      <c r="K28" s="6">
        <f t="shared" si="0"/>
        <v>16402</v>
      </c>
      <c r="L28" s="32"/>
      <c r="M28" s="35"/>
      <c r="N28" s="7"/>
      <c r="Q28" s="11"/>
      <c r="R28" s="20"/>
      <c r="S28" s="11"/>
      <c r="T28" s="11"/>
    </row>
    <row r="29" spans="1:20" ht="63" outlineLevel="1">
      <c r="A29" s="4" t="s">
        <v>131</v>
      </c>
      <c r="B29" s="30" t="s">
        <v>514</v>
      </c>
      <c r="C29" s="31" t="s">
        <v>497</v>
      </c>
      <c r="D29" s="32">
        <v>1801</v>
      </c>
      <c r="E29" s="33"/>
      <c r="F29" s="33"/>
      <c r="G29" s="33"/>
      <c r="H29" s="33"/>
      <c r="I29" s="34"/>
      <c r="J29" s="6">
        <v>44740</v>
      </c>
      <c r="K29" s="6">
        <f t="shared" si="0"/>
        <v>44740</v>
      </c>
      <c r="L29" s="32"/>
      <c r="M29" s="35"/>
      <c r="N29" s="7"/>
      <c r="Q29" s="11"/>
      <c r="R29" s="20"/>
      <c r="S29" s="11"/>
      <c r="T29" s="11"/>
    </row>
    <row r="30" spans="1:20" ht="47.25" outlineLevel="1">
      <c r="A30" s="4" t="s">
        <v>132</v>
      </c>
      <c r="B30" s="30" t="s">
        <v>515</v>
      </c>
      <c r="C30" s="31" t="s">
        <v>497</v>
      </c>
      <c r="D30" s="32">
        <v>983</v>
      </c>
      <c r="E30" s="33"/>
      <c r="F30" s="33"/>
      <c r="G30" s="33"/>
      <c r="H30" s="33"/>
      <c r="I30" s="34"/>
      <c r="J30" s="6">
        <v>39833</v>
      </c>
      <c r="K30" s="6">
        <f t="shared" si="0"/>
        <v>39833</v>
      </c>
      <c r="L30" s="32"/>
      <c r="M30" s="35"/>
      <c r="N30" s="7"/>
      <c r="Q30" s="11"/>
      <c r="R30" s="20"/>
      <c r="S30" s="11"/>
      <c r="T30" s="11"/>
    </row>
    <row r="31" spans="1:20" ht="63" outlineLevel="1">
      <c r="A31" s="4" t="s">
        <v>133</v>
      </c>
      <c r="B31" s="30" t="s">
        <v>516</v>
      </c>
      <c r="C31" s="31" t="s">
        <v>497</v>
      </c>
      <c r="D31" s="32">
        <v>1602</v>
      </c>
      <c r="E31" s="33"/>
      <c r="F31" s="33"/>
      <c r="G31" s="33"/>
      <c r="H31" s="33"/>
      <c r="I31" s="34"/>
      <c r="J31" s="6">
        <v>40556</v>
      </c>
      <c r="K31" s="6">
        <f t="shared" si="0"/>
        <v>40556</v>
      </c>
      <c r="L31" s="32"/>
      <c r="M31" s="35"/>
      <c r="N31" s="7"/>
      <c r="Q31" s="11"/>
      <c r="R31" s="20"/>
      <c r="S31" s="11"/>
      <c r="T31" s="11"/>
    </row>
    <row r="32" spans="1:20" ht="66.75" customHeight="1" outlineLevel="1">
      <c r="A32" s="4" t="s">
        <v>134</v>
      </c>
      <c r="B32" s="30" t="s">
        <v>517</v>
      </c>
      <c r="C32" s="31" t="s">
        <v>497</v>
      </c>
      <c r="D32" s="32">
        <v>1670</v>
      </c>
      <c r="E32" s="33"/>
      <c r="F32" s="33"/>
      <c r="G32" s="33"/>
      <c r="H32" s="33"/>
      <c r="I32" s="34"/>
      <c r="J32" s="6">
        <v>29739</v>
      </c>
      <c r="K32" s="6">
        <f t="shared" si="0"/>
        <v>29739</v>
      </c>
      <c r="L32" s="32"/>
      <c r="M32" s="35"/>
      <c r="N32" s="7"/>
      <c r="Q32" s="11"/>
      <c r="R32" s="20"/>
      <c r="S32" s="11"/>
      <c r="T32" s="11"/>
    </row>
    <row r="33" spans="1:20" ht="63" outlineLevel="1">
      <c r="A33" s="4" t="s">
        <v>135</v>
      </c>
      <c r="B33" s="30" t="s">
        <v>518</v>
      </c>
      <c r="C33" s="31" t="s">
        <v>497</v>
      </c>
      <c r="D33" s="32">
        <v>2776</v>
      </c>
      <c r="E33" s="33"/>
      <c r="F33" s="33"/>
      <c r="G33" s="33"/>
      <c r="H33" s="33"/>
      <c r="I33" s="34"/>
      <c r="J33" s="6">
        <v>525503</v>
      </c>
      <c r="K33" s="6">
        <f t="shared" si="0"/>
        <v>525503</v>
      </c>
      <c r="L33" s="32"/>
      <c r="M33" s="35"/>
      <c r="N33" s="7"/>
      <c r="Q33" s="11"/>
      <c r="R33" s="20"/>
      <c r="S33" s="11"/>
      <c r="T33" s="11"/>
    </row>
    <row r="34" spans="1:20" ht="47.25" outlineLevel="1">
      <c r="A34" s="4" t="s">
        <v>136</v>
      </c>
      <c r="B34" s="30" t="s">
        <v>519</v>
      </c>
      <c r="C34" s="31" t="s">
        <v>497</v>
      </c>
      <c r="D34" s="32">
        <v>94</v>
      </c>
      <c r="E34" s="33"/>
      <c r="F34" s="33"/>
      <c r="G34" s="33"/>
      <c r="H34" s="33"/>
      <c r="I34" s="34"/>
      <c r="J34" s="6">
        <v>4773</v>
      </c>
      <c r="K34" s="6">
        <f t="shared" si="0"/>
        <v>4773</v>
      </c>
      <c r="L34" s="32"/>
      <c r="M34" s="35"/>
      <c r="N34" s="7"/>
      <c r="Q34" s="11"/>
      <c r="R34" s="20"/>
      <c r="S34" s="11"/>
      <c r="T34" s="11"/>
    </row>
    <row r="35" spans="1:20" ht="47.25" outlineLevel="1">
      <c r="A35" s="4" t="s">
        <v>137</v>
      </c>
      <c r="B35" s="30" t="s">
        <v>520</v>
      </c>
      <c r="C35" s="31" t="s">
        <v>497</v>
      </c>
      <c r="D35" s="32">
        <v>732</v>
      </c>
      <c r="E35" s="33"/>
      <c r="F35" s="33"/>
      <c r="G35" s="33"/>
      <c r="H35" s="33"/>
      <c r="I35" s="34"/>
      <c r="J35" s="6">
        <v>19205</v>
      </c>
      <c r="K35" s="6">
        <f t="shared" si="0"/>
        <v>19205</v>
      </c>
      <c r="L35" s="32"/>
      <c r="M35" s="35"/>
      <c r="N35" s="7"/>
      <c r="Q35" s="11"/>
      <c r="R35" s="20"/>
      <c r="S35" s="11"/>
      <c r="T35" s="11"/>
    </row>
    <row r="36" spans="1:20" ht="83.25" customHeight="1" outlineLevel="1">
      <c r="A36" s="4" t="s">
        <v>138</v>
      </c>
      <c r="B36" s="63" t="s">
        <v>504</v>
      </c>
      <c r="C36" s="31" t="s">
        <v>497</v>
      </c>
      <c r="D36" s="32">
        <v>754</v>
      </c>
      <c r="E36" s="33"/>
      <c r="F36" s="33"/>
      <c r="G36" s="33"/>
      <c r="H36" s="33"/>
      <c r="I36" s="34"/>
      <c r="J36" s="6">
        <v>43872</v>
      </c>
      <c r="K36" s="6">
        <f t="shared" si="0"/>
        <v>43872</v>
      </c>
      <c r="L36" s="32"/>
      <c r="M36" s="35"/>
      <c r="N36" s="7"/>
      <c r="Q36" s="11"/>
      <c r="R36" s="20"/>
      <c r="S36" s="11"/>
      <c r="T36" s="11"/>
    </row>
    <row r="37" spans="1:20" s="3" customFormat="1" ht="31.5">
      <c r="A37" s="21" t="s">
        <v>4</v>
      </c>
      <c r="B37" s="22" t="s">
        <v>158</v>
      </c>
      <c r="C37" s="23"/>
      <c r="D37" s="24"/>
      <c r="E37" s="25"/>
      <c r="F37" s="25"/>
      <c r="G37" s="25"/>
      <c r="H37" s="25"/>
      <c r="I37" s="26"/>
      <c r="J37" s="27">
        <f>J38+J53</f>
        <v>39528</v>
      </c>
      <c r="K37" s="27">
        <f>K38+K53</f>
        <v>39528</v>
      </c>
      <c r="L37" s="24"/>
      <c r="M37" s="28"/>
      <c r="N37" s="29"/>
      <c r="P37" s="20"/>
      <c r="Q37" s="11"/>
      <c r="R37" s="20"/>
      <c r="S37" s="11"/>
      <c r="T37" s="11"/>
    </row>
    <row r="38" spans="1:20" s="45" customFormat="1" ht="15.75">
      <c r="A38" s="51" t="s">
        <v>15</v>
      </c>
      <c r="B38" s="52" t="s">
        <v>159</v>
      </c>
      <c r="C38" s="53" t="s">
        <v>496</v>
      </c>
      <c r="D38" s="54">
        <f>SUM(D39:D52)</f>
        <v>14</v>
      </c>
      <c r="E38" s="55"/>
      <c r="F38" s="55"/>
      <c r="G38" s="55"/>
      <c r="H38" s="55"/>
      <c r="I38" s="56"/>
      <c r="J38" s="57">
        <f>SUM(J39:J52)</f>
        <v>29374</v>
      </c>
      <c r="K38" s="57">
        <f>SUM(K39:K52)</f>
        <v>29374</v>
      </c>
      <c r="L38" s="58"/>
      <c r="M38" s="59"/>
      <c r="N38" s="60"/>
      <c r="O38" s="61"/>
      <c r="P38" s="46"/>
      <c r="Q38" s="11"/>
      <c r="R38" s="20"/>
      <c r="S38" s="11"/>
      <c r="T38" s="11"/>
    </row>
    <row r="39" spans="1:20" ht="47.25" outlineLevel="1">
      <c r="A39" s="4" t="s">
        <v>16</v>
      </c>
      <c r="B39" s="30" t="s">
        <v>509</v>
      </c>
      <c r="C39" s="31" t="s">
        <v>496</v>
      </c>
      <c r="D39" s="32">
        <v>1</v>
      </c>
      <c r="E39" s="33"/>
      <c r="F39" s="33"/>
      <c r="G39" s="33"/>
      <c r="H39" s="33"/>
      <c r="I39" s="34"/>
      <c r="J39" s="6">
        <v>324</v>
      </c>
      <c r="K39" s="6">
        <f aca="true" t="shared" si="1" ref="K39:K52">J39</f>
        <v>324</v>
      </c>
      <c r="L39" s="32"/>
      <c r="M39" s="35"/>
      <c r="N39" s="7"/>
      <c r="Q39" s="11"/>
      <c r="R39" s="20"/>
      <c r="S39" s="11"/>
      <c r="T39" s="11"/>
    </row>
    <row r="40" spans="1:20" ht="47.25" outlineLevel="1">
      <c r="A40" s="4" t="s">
        <v>54</v>
      </c>
      <c r="B40" s="30" t="s">
        <v>510</v>
      </c>
      <c r="C40" s="31" t="s">
        <v>496</v>
      </c>
      <c r="D40" s="32">
        <v>1</v>
      </c>
      <c r="E40" s="33"/>
      <c r="F40" s="33"/>
      <c r="G40" s="33"/>
      <c r="H40" s="33"/>
      <c r="I40" s="34"/>
      <c r="J40" s="6">
        <v>1096</v>
      </c>
      <c r="K40" s="6">
        <f t="shared" si="1"/>
        <v>1096</v>
      </c>
      <c r="L40" s="32"/>
      <c r="M40" s="35"/>
      <c r="N40" s="7"/>
      <c r="Q40" s="11"/>
      <c r="R40" s="20"/>
      <c r="S40" s="11"/>
      <c r="T40" s="11"/>
    </row>
    <row r="41" spans="1:20" ht="47.25" outlineLevel="1">
      <c r="A41" s="4" t="s">
        <v>70</v>
      </c>
      <c r="B41" s="30" t="s">
        <v>511</v>
      </c>
      <c r="C41" s="31" t="s">
        <v>496</v>
      </c>
      <c r="D41" s="32">
        <v>1</v>
      </c>
      <c r="E41" s="33"/>
      <c r="F41" s="33"/>
      <c r="G41" s="33"/>
      <c r="H41" s="33"/>
      <c r="I41" s="34"/>
      <c r="J41" s="6">
        <v>1124</v>
      </c>
      <c r="K41" s="6">
        <f t="shared" si="1"/>
        <v>1124</v>
      </c>
      <c r="L41" s="32"/>
      <c r="M41" s="35"/>
      <c r="N41" s="7"/>
      <c r="Q41" s="11"/>
      <c r="R41" s="20"/>
      <c r="S41" s="11"/>
      <c r="T41" s="11"/>
    </row>
    <row r="42" spans="1:20" ht="47.25" outlineLevel="1">
      <c r="A42" s="4" t="s">
        <v>77</v>
      </c>
      <c r="B42" s="30" t="s">
        <v>512</v>
      </c>
      <c r="C42" s="31" t="s">
        <v>496</v>
      </c>
      <c r="D42" s="32">
        <v>1</v>
      </c>
      <c r="E42" s="33"/>
      <c r="F42" s="33"/>
      <c r="G42" s="33"/>
      <c r="H42" s="33"/>
      <c r="I42" s="34"/>
      <c r="J42" s="6">
        <v>515</v>
      </c>
      <c r="K42" s="6">
        <f t="shared" si="1"/>
        <v>515</v>
      </c>
      <c r="L42" s="32"/>
      <c r="M42" s="35"/>
      <c r="N42" s="7"/>
      <c r="Q42" s="11"/>
      <c r="R42" s="20"/>
      <c r="S42" s="11"/>
      <c r="T42" s="11"/>
    </row>
    <row r="43" spans="1:20" ht="92.25" customHeight="1" outlineLevel="1">
      <c r="A43" s="4" t="s">
        <v>160</v>
      </c>
      <c r="B43" s="63" t="s">
        <v>503</v>
      </c>
      <c r="C43" s="31" t="s">
        <v>496</v>
      </c>
      <c r="D43" s="32">
        <v>1</v>
      </c>
      <c r="E43" s="33"/>
      <c r="F43" s="33"/>
      <c r="G43" s="33"/>
      <c r="H43" s="33"/>
      <c r="I43" s="34"/>
      <c r="J43" s="6">
        <v>1541</v>
      </c>
      <c r="K43" s="6">
        <f t="shared" si="1"/>
        <v>1541</v>
      </c>
      <c r="L43" s="32"/>
      <c r="M43" s="35"/>
      <c r="N43" s="7"/>
      <c r="O43" s="62"/>
      <c r="Q43" s="11"/>
      <c r="R43" s="20"/>
      <c r="S43" s="11"/>
      <c r="T43" s="11"/>
    </row>
    <row r="44" spans="1:20" ht="47.25" outlineLevel="1">
      <c r="A44" s="4" t="s">
        <v>161</v>
      </c>
      <c r="B44" s="30" t="s">
        <v>513</v>
      </c>
      <c r="C44" s="31" t="s">
        <v>496</v>
      </c>
      <c r="D44" s="32">
        <v>1</v>
      </c>
      <c r="E44" s="33"/>
      <c r="F44" s="33"/>
      <c r="G44" s="33"/>
      <c r="H44" s="33"/>
      <c r="I44" s="34"/>
      <c r="J44" s="6">
        <v>531</v>
      </c>
      <c r="K44" s="6">
        <f t="shared" si="1"/>
        <v>531</v>
      </c>
      <c r="L44" s="32"/>
      <c r="M44" s="35"/>
      <c r="N44" s="7"/>
      <c r="Q44" s="11"/>
      <c r="R44" s="20"/>
      <c r="S44" s="11"/>
      <c r="T44" s="11"/>
    </row>
    <row r="45" spans="1:20" ht="63" outlineLevel="1">
      <c r="A45" s="4" t="s">
        <v>162</v>
      </c>
      <c r="B45" s="30" t="s">
        <v>514</v>
      </c>
      <c r="C45" s="31" t="s">
        <v>496</v>
      </c>
      <c r="D45" s="32">
        <v>1</v>
      </c>
      <c r="E45" s="33"/>
      <c r="F45" s="33"/>
      <c r="G45" s="33"/>
      <c r="H45" s="33"/>
      <c r="I45" s="34"/>
      <c r="J45" s="6">
        <v>1450</v>
      </c>
      <c r="K45" s="6">
        <f t="shared" si="1"/>
        <v>1450</v>
      </c>
      <c r="L45" s="32"/>
      <c r="M45" s="35"/>
      <c r="N45" s="7"/>
      <c r="Q45" s="11"/>
      <c r="R45" s="20"/>
      <c r="S45" s="11"/>
      <c r="T45" s="11"/>
    </row>
    <row r="46" spans="1:20" ht="47.25" outlineLevel="1">
      <c r="A46" s="4" t="s">
        <v>163</v>
      </c>
      <c r="B46" s="30" t="s">
        <v>515</v>
      </c>
      <c r="C46" s="31" t="s">
        <v>496</v>
      </c>
      <c r="D46" s="32">
        <v>1</v>
      </c>
      <c r="E46" s="33"/>
      <c r="F46" s="33"/>
      <c r="G46" s="33"/>
      <c r="H46" s="33"/>
      <c r="I46" s="34"/>
      <c r="J46" s="6">
        <v>1291</v>
      </c>
      <c r="K46" s="6">
        <f t="shared" si="1"/>
        <v>1291</v>
      </c>
      <c r="L46" s="32"/>
      <c r="M46" s="35"/>
      <c r="N46" s="7"/>
      <c r="Q46" s="11"/>
      <c r="R46" s="20"/>
      <c r="S46" s="11"/>
      <c r="T46" s="11"/>
    </row>
    <row r="47" spans="1:20" ht="63" outlineLevel="1">
      <c r="A47" s="4" t="s">
        <v>164</v>
      </c>
      <c r="B47" s="30" t="s">
        <v>516</v>
      </c>
      <c r="C47" s="31" t="s">
        <v>496</v>
      </c>
      <c r="D47" s="32">
        <v>1</v>
      </c>
      <c r="E47" s="33"/>
      <c r="F47" s="33"/>
      <c r="G47" s="33"/>
      <c r="H47" s="33"/>
      <c r="I47" s="34"/>
      <c r="J47" s="6">
        <v>1314</v>
      </c>
      <c r="K47" s="6">
        <f t="shared" si="1"/>
        <v>1314</v>
      </c>
      <c r="L47" s="32"/>
      <c r="M47" s="35"/>
      <c r="N47" s="7"/>
      <c r="Q47" s="11"/>
      <c r="R47" s="20"/>
      <c r="S47" s="11"/>
      <c r="T47" s="11"/>
    </row>
    <row r="48" spans="1:20" ht="63" outlineLevel="1">
      <c r="A48" s="4" t="s">
        <v>165</v>
      </c>
      <c r="B48" s="30" t="s">
        <v>517</v>
      </c>
      <c r="C48" s="31" t="s">
        <v>496</v>
      </c>
      <c r="D48" s="32">
        <v>1</v>
      </c>
      <c r="E48" s="33"/>
      <c r="F48" s="33"/>
      <c r="G48" s="33"/>
      <c r="H48" s="33"/>
      <c r="I48" s="34"/>
      <c r="J48" s="6">
        <v>964</v>
      </c>
      <c r="K48" s="6">
        <f t="shared" si="1"/>
        <v>964</v>
      </c>
      <c r="L48" s="32"/>
      <c r="M48" s="35"/>
      <c r="N48" s="7"/>
      <c r="Q48" s="11"/>
      <c r="R48" s="20"/>
      <c r="S48" s="11"/>
      <c r="T48" s="11"/>
    </row>
    <row r="49" spans="1:20" ht="63" outlineLevel="1">
      <c r="A49" s="4" t="s">
        <v>166</v>
      </c>
      <c r="B49" s="30" t="s">
        <v>518</v>
      </c>
      <c r="C49" s="31" t="s">
        <v>496</v>
      </c>
      <c r="D49" s="32">
        <v>1</v>
      </c>
      <c r="E49" s="33"/>
      <c r="F49" s="33"/>
      <c r="G49" s="33"/>
      <c r="H49" s="33"/>
      <c r="I49" s="34"/>
      <c r="J49" s="6">
        <v>17026</v>
      </c>
      <c r="K49" s="6">
        <f t="shared" si="1"/>
        <v>17026</v>
      </c>
      <c r="L49" s="32"/>
      <c r="M49" s="35"/>
      <c r="N49" s="7"/>
      <c r="Q49" s="11"/>
      <c r="R49" s="20"/>
      <c r="S49" s="11"/>
      <c r="T49" s="11"/>
    </row>
    <row r="50" spans="1:20" ht="47.25" outlineLevel="1">
      <c r="A50" s="4" t="s">
        <v>167</v>
      </c>
      <c r="B50" s="30" t="s">
        <v>519</v>
      </c>
      <c r="C50" s="31" t="s">
        <v>496</v>
      </c>
      <c r="D50" s="32">
        <v>1</v>
      </c>
      <c r="E50" s="33"/>
      <c r="F50" s="33"/>
      <c r="G50" s="33"/>
      <c r="H50" s="33"/>
      <c r="I50" s="34"/>
      <c r="J50" s="6">
        <v>155</v>
      </c>
      <c r="K50" s="6">
        <f t="shared" si="1"/>
        <v>155</v>
      </c>
      <c r="L50" s="32"/>
      <c r="M50" s="35"/>
      <c r="N50" s="7"/>
      <c r="Q50" s="11"/>
      <c r="R50" s="20"/>
      <c r="S50" s="11"/>
      <c r="T50" s="11"/>
    </row>
    <row r="51" spans="1:20" ht="47.25" outlineLevel="1">
      <c r="A51" s="4" t="s">
        <v>168</v>
      </c>
      <c r="B51" s="30" t="s">
        <v>520</v>
      </c>
      <c r="C51" s="31" t="s">
        <v>496</v>
      </c>
      <c r="D51" s="32">
        <v>1</v>
      </c>
      <c r="E51" s="33"/>
      <c r="F51" s="33"/>
      <c r="G51" s="33"/>
      <c r="H51" s="33"/>
      <c r="I51" s="34"/>
      <c r="J51" s="6">
        <v>622</v>
      </c>
      <c r="K51" s="6">
        <f t="shared" si="1"/>
        <v>622</v>
      </c>
      <c r="L51" s="32"/>
      <c r="M51" s="35"/>
      <c r="N51" s="7"/>
      <c r="Q51" s="11"/>
      <c r="R51" s="20"/>
      <c r="S51" s="11"/>
      <c r="T51" s="11"/>
    </row>
    <row r="52" spans="1:20" ht="74.25" customHeight="1" outlineLevel="1">
      <c r="A52" s="4" t="s">
        <v>169</v>
      </c>
      <c r="B52" s="63" t="s">
        <v>521</v>
      </c>
      <c r="C52" s="31" t="s">
        <v>496</v>
      </c>
      <c r="D52" s="32">
        <v>1</v>
      </c>
      <c r="E52" s="33"/>
      <c r="F52" s="33"/>
      <c r="G52" s="33"/>
      <c r="H52" s="33"/>
      <c r="I52" s="34"/>
      <c r="J52" s="6">
        <v>1421</v>
      </c>
      <c r="K52" s="6">
        <f t="shared" si="1"/>
        <v>1421</v>
      </c>
      <c r="L52" s="32"/>
      <c r="M52" s="35"/>
      <c r="N52" s="7"/>
      <c r="O52" s="64"/>
      <c r="Q52" s="11"/>
      <c r="R52" s="20"/>
      <c r="S52" s="11"/>
      <c r="T52" s="11"/>
    </row>
    <row r="53" spans="1:20" s="45" customFormat="1" ht="15.75">
      <c r="A53" s="51" t="s">
        <v>17</v>
      </c>
      <c r="B53" s="52" t="s">
        <v>174</v>
      </c>
      <c r="C53" s="53" t="s">
        <v>496</v>
      </c>
      <c r="D53" s="54">
        <f>SUM(D54:D67)</f>
        <v>14</v>
      </c>
      <c r="E53" s="55"/>
      <c r="F53" s="55"/>
      <c r="G53" s="55"/>
      <c r="H53" s="55"/>
      <c r="I53" s="56"/>
      <c r="J53" s="57">
        <f>SUM(J54:J67)</f>
        <v>10154</v>
      </c>
      <c r="K53" s="57">
        <f>SUM(K54:K67)</f>
        <v>10154</v>
      </c>
      <c r="L53" s="58"/>
      <c r="M53" s="59"/>
      <c r="N53" s="60"/>
      <c r="P53" s="46"/>
      <c r="Q53" s="11"/>
      <c r="R53" s="20"/>
      <c r="S53" s="11"/>
      <c r="T53" s="11"/>
    </row>
    <row r="54" spans="1:20" ht="47.25" outlineLevel="1">
      <c r="A54" s="4" t="s">
        <v>18</v>
      </c>
      <c r="B54" s="30" t="s">
        <v>509</v>
      </c>
      <c r="C54" s="31" t="s">
        <v>496</v>
      </c>
      <c r="D54" s="32">
        <v>1</v>
      </c>
      <c r="E54" s="33"/>
      <c r="F54" s="33"/>
      <c r="G54" s="33"/>
      <c r="H54" s="33"/>
      <c r="I54" s="34"/>
      <c r="J54" s="6">
        <v>112</v>
      </c>
      <c r="K54" s="6">
        <f aca="true" t="shared" si="2" ref="K54:K67">J54</f>
        <v>112</v>
      </c>
      <c r="L54" s="32"/>
      <c r="M54" s="35"/>
      <c r="N54" s="7"/>
      <c r="Q54" s="11"/>
      <c r="R54" s="20"/>
      <c r="S54" s="11"/>
      <c r="T54" s="11"/>
    </row>
    <row r="55" spans="1:20" ht="47.25" outlineLevel="1">
      <c r="A55" s="4" t="s">
        <v>71</v>
      </c>
      <c r="B55" s="30" t="s">
        <v>510</v>
      </c>
      <c r="C55" s="31" t="s">
        <v>496</v>
      </c>
      <c r="D55" s="32">
        <v>1</v>
      </c>
      <c r="E55" s="33"/>
      <c r="F55" s="33"/>
      <c r="G55" s="33"/>
      <c r="H55" s="33"/>
      <c r="I55" s="34"/>
      <c r="J55" s="6">
        <v>379</v>
      </c>
      <c r="K55" s="6">
        <f t="shared" si="2"/>
        <v>379</v>
      </c>
      <c r="L55" s="32"/>
      <c r="M55" s="35"/>
      <c r="N55" s="7"/>
      <c r="Q55" s="11"/>
      <c r="R55" s="20"/>
      <c r="S55" s="11"/>
      <c r="T55" s="11"/>
    </row>
    <row r="56" spans="1:20" ht="47.25" outlineLevel="1">
      <c r="A56" s="4" t="s">
        <v>72</v>
      </c>
      <c r="B56" s="30" t="s">
        <v>511</v>
      </c>
      <c r="C56" s="31" t="s">
        <v>496</v>
      </c>
      <c r="D56" s="32">
        <v>1</v>
      </c>
      <c r="E56" s="33"/>
      <c r="F56" s="33"/>
      <c r="G56" s="33"/>
      <c r="H56" s="33"/>
      <c r="I56" s="34"/>
      <c r="J56" s="6">
        <v>389</v>
      </c>
      <c r="K56" s="6">
        <f t="shared" si="2"/>
        <v>389</v>
      </c>
      <c r="L56" s="32"/>
      <c r="M56" s="35"/>
      <c r="N56" s="7"/>
      <c r="Q56" s="11"/>
      <c r="R56" s="20"/>
      <c r="S56" s="11"/>
      <c r="T56" s="11"/>
    </row>
    <row r="57" spans="1:20" ht="47.25" outlineLevel="1">
      <c r="A57" s="4" t="s">
        <v>78</v>
      </c>
      <c r="B57" s="30" t="s">
        <v>512</v>
      </c>
      <c r="C57" s="31" t="s">
        <v>496</v>
      </c>
      <c r="D57" s="32">
        <v>1</v>
      </c>
      <c r="E57" s="33"/>
      <c r="F57" s="33"/>
      <c r="G57" s="33"/>
      <c r="H57" s="33"/>
      <c r="I57" s="34"/>
      <c r="J57" s="6">
        <v>178</v>
      </c>
      <c r="K57" s="6">
        <f t="shared" si="2"/>
        <v>178</v>
      </c>
      <c r="L57" s="32"/>
      <c r="M57" s="35"/>
      <c r="N57" s="7"/>
      <c r="Q57" s="11"/>
      <c r="R57" s="20"/>
      <c r="S57" s="11"/>
      <c r="T57" s="11"/>
    </row>
    <row r="58" spans="1:20" ht="81" customHeight="1" outlineLevel="1">
      <c r="A58" s="4" t="s">
        <v>175</v>
      </c>
      <c r="B58" s="71" t="s">
        <v>503</v>
      </c>
      <c r="C58" s="31" t="s">
        <v>496</v>
      </c>
      <c r="D58" s="32">
        <v>1</v>
      </c>
      <c r="E58" s="33"/>
      <c r="F58" s="33"/>
      <c r="G58" s="33"/>
      <c r="H58" s="33"/>
      <c r="I58" s="34"/>
      <c r="J58" s="6">
        <v>533</v>
      </c>
      <c r="K58" s="6">
        <f t="shared" si="2"/>
        <v>533</v>
      </c>
      <c r="L58" s="32"/>
      <c r="M58" s="35"/>
      <c r="N58" s="7"/>
      <c r="O58" s="19"/>
      <c r="Q58" s="11"/>
      <c r="R58" s="20"/>
      <c r="S58" s="11"/>
      <c r="T58" s="11"/>
    </row>
    <row r="59" spans="1:20" ht="47.25" outlineLevel="1">
      <c r="A59" s="4" t="s">
        <v>176</v>
      </c>
      <c r="B59" s="30" t="s">
        <v>513</v>
      </c>
      <c r="C59" s="31" t="s">
        <v>496</v>
      </c>
      <c r="D59" s="32">
        <v>1</v>
      </c>
      <c r="E59" s="33"/>
      <c r="F59" s="33"/>
      <c r="G59" s="33"/>
      <c r="H59" s="33"/>
      <c r="I59" s="34"/>
      <c r="J59" s="6">
        <v>184</v>
      </c>
      <c r="K59" s="6">
        <f t="shared" si="2"/>
        <v>184</v>
      </c>
      <c r="L59" s="32"/>
      <c r="M59" s="35"/>
      <c r="N59" s="7"/>
      <c r="Q59" s="11"/>
      <c r="R59" s="20"/>
      <c r="S59" s="11"/>
      <c r="T59" s="11"/>
    </row>
    <row r="60" spans="1:20" ht="70.5" customHeight="1" outlineLevel="1">
      <c r="A60" s="4" t="s">
        <v>177</v>
      </c>
      <c r="B60" s="30" t="s">
        <v>514</v>
      </c>
      <c r="C60" s="31" t="s">
        <v>496</v>
      </c>
      <c r="D60" s="32">
        <v>1</v>
      </c>
      <c r="E60" s="33"/>
      <c r="F60" s="33"/>
      <c r="G60" s="33"/>
      <c r="H60" s="33"/>
      <c r="I60" s="34"/>
      <c r="J60" s="6">
        <v>501</v>
      </c>
      <c r="K60" s="6">
        <f t="shared" si="2"/>
        <v>501</v>
      </c>
      <c r="L60" s="32"/>
      <c r="M60" s="35"/>
      <c r="N60" s="7"/>
      <c r="Q60" s="11"/>
      <c r="R60" s="20"/>
      <c r="S60" s="11"/>
      <c r="T60" s="11"/>
    </row>
    <row r="61" spans="1:20" ht="55.5" customHeight="1" outlineLevel="1">
      <c r="A61" s="4" t="s">
        <v>178</v>
      </c>
      <c r="B61" s="30" t="s">
        <v>515</v>
      </c>
      <c r="C61" s="31" t="s">
        <v>496</v>
      </c>
      <c r="D61" s="32">
        <v>1</v>
      </c>
      <c r="E61" s="33"/>
      <c r="F61" s="33"/>
      <c r="G61" s="33"/>
      <c r="H61" s="33"/>
      <c r="I61" s="34"/>
      <c r="J61" s="6">
        <v>446</v>
      </c>
      <c r="K61" s="6">
        <f t="shared" si="2"/>
        <v>446</v>
      </c>
      <c r="L61" s="32"/>
      <c r="M61" s="35"/>
      <c r="N61" s="7"/>
      <c r="Q61" s="11"/>
      <c r="R61" s="20"/>
      <c r="S61" s="11"/>
      <c r="T61" s="11"/>
    </row>
    <row r="62" spans="1:20" ht="68.25" customHeight="1" outlineLevel="1">
      <c r="A62" s="4" t="s">
        <v>179</v>
      </c>
      <c r="B62" s="30" t="s">
        <v>516</v>
      </c>
      <c r="C62" s="31" t="s">
        <v>496</v>
      </c>
      <c r="D62" s="32">
        <v>1</v>
      </c>
      <c r="E62" s="33"/>
      <c r="F62" s="33"/>
      <c r="G62" s="33"/>
      <c r="H62" s="33"/>
      <c r="I62" s="34"/>
      <c r="J62" s="6">
        <v>454</v>
      </c>
      <c r="K62" s="6">
        <f t="shared" si="2"/>
        <v>454</v>
      </c>
      <c r="L62" s="32"/>
      <c r="M62" s="35"/>
      <c r="N62" s="7"/>
      <c r="Q62" s="11"/>
      <c r="R62" s="20"/>
      <c r="S62" s="11"/>
      <c r="T62" s="11"/>
    </row>
    <row r="63" spans="1:20" ht="72" customHeight="1" outlineLevel="1">
      <c r="A63" s="4" t="s">
        <v>180</v>
      </c>
      <c r="B63" s="30" t="s">
        <v>517</v>
      </c>
      <c r="C63" s="31" t="s">
        <v>496</v>
      </c>
      <c r="D63" s="32">
        <v>1</v>
      </c>
      <c r="E63" s="33"/>
      <c r="F63" s="33"/>
      <c r="G63" s="33"/>
      <c r="H63" s="33"/>
      <c r="I63" s="34"/>
      <c r="J63" s="6">
        <v>333</v>
      </c>
      <c r="K63" s="6">
        <f t="shared" si="2"/>
        <v>333</v>
      </c>
      <c r="L63" s="32"/>
      <c r="M63" s="35"/>
      <c r="N63" s="7"/>
      <c r="Q63" s="11"/>
      <c r="R63" s="20"/>
      <c r="S63" s="11"/>
      <c r="T63" s="11"/>
    </row>
    <row r="64" spans="1:20" ht="63" outlineLevel="1">
      <c r="A64" s="4" t="s">
        <v>181</v>
      </c>
      <c r="B64" s="30" t="s">
        <v>518</v>
      </c>
      <c r="C64" s="31" t="s">
        <v>496</v>
      </c>
      <c r="D64" s="32">
        <v>1</v>
      </c>
      <c r="E64" s="33"/>
      <c r="F64" s="33"/>
      <c r="G64" s="33"/>
      <c r="H64" s="33"/>
      <c r="I64" s="34"/>
      <c r="J64" s="6">
        <v>5886</v>
      </c>
      <c r="K64" s="6">
        <f t="shared" si="2"/>
        <v>5886</v>
      </c>
      <c r="L64" s="32"/>
      <c r="M64" s="35"/>
      <c r="N64" s="7"/>
      <c r="Q64" s="11"/>
      <c r="R64" s="20"/>
      <c r="S64" s="11"/>
      <c r="T64" s="11"/>
    </row>
    <row r="65" spans="1:20" ht="47.25" outlineLevel="1">
      <c r="A65" s="4" t="s">
        <v>182</v>
      </c>
      <c r="B65" s="30" t="s">
        <v>519</v>
      </c>
      <c r="C65" s="31" t="s">
        <v>496</v>
      </c>
      <c r="D65" s="32">
        <v>1</v>
      </c>
      <c r="E65" s="33"/>
      <c r="F65" s="33"/>
      <c r="G65" s="33"/>
      <c r="H65" s="33"/>
      <c r="I65" s="34"/>
      <c r="J65" s="6">
        <v>53</v>
      </c>
      <c r="K65" s="6">
        <f t="shared" si="2"/>
        <v>53</v>
      </c>
      <c r="L65" s="32"/>
      <c r="M65" s="35"/>
      <c r="N65" s="7"/>
      <c r="Q65" s="11"/>
      <c r="R65" s="20"/>
      <c r="S65" s="11"/>
      <c r="T65" s="11"/>
    </row>
    <row r="66" spans="1:20" ht="47.25" outlineLevel="1">
      <c r="A66" s="4" t="s">
        <v>183</v>
      </c>
      <c r="B66" s="30" t="s">
        <v>520</v>
      </c>
      <c r="C66" s="31" t="s">
        <v>496</v>
      </c>
      <c r="D66" s="32">
        <v>1</v>
      </c>
      <c r="E66" s="33"/>
      <c r="F66" s="33"/>
      <c r="G66" s="33"/>
      <c r="H66" s="33"/>
      <c r="I66" s="34"/>
      <c r="J66" s="6">
        <v>215</v>
      </c>
      <c r="K66" s="6">
        <f t="shared" si="2"/>
        <v>215</v>
      </c>
      <c r="L66" s="32"/>
      <c r="M66" s="35"/>
      <c r="N66" s="7"/>
      <c r="Q66" s="11"/>
      <c r="R66" s="20"/>
      <c r="S66" s="11"/>
      <c r="T66" s="11"/>
    </row>
    <row r="67" spans="1:20" ht="78.75" outlineLevel="1">
      <c r="A67" s="4" t="s">
        <v>184</v>
      </c>
      <c r="B67" s="71" t="s">
        <v>504</v>
      </c>
      <c r="C67" s="31" t="s">
        <v>496</v>
      </c>
      <c r="D67" s="32">
        <v>1</v>
      </c>
      <c r="E67" s="33"/>
      <c r="F67" s="33"/>
      <c r="G67" s="33"/>
      <c r="H67" s="33"/>
      <c r="I67" s="34"/>
      <c r="J67" s="6">
        <v>491</v>
      </c>
      <c r="K67" s="6">
        <f t="shared" si="2"/>
        <v>491</v>
      </c>
      <c r="L67" s="32"/>
      <c r="M67" s="35"/>
      <c r="N67" s="7"/>
      <c r="O67" s="19"/>
      <c r="Q67" s="11"/>
      <c r="R67" s="20"/>
      <c r="S67" s="11"/>
      <c r="T67" s="11"/>
    </row>
    <row r="68" spans="1:20" s="3" customFormat="1" ht="15.75">
      <c r="A68" s="21" t="s">
        <v>23</v>
      </c>
      <c r="B68" s="47" t="s">
        <v>189</v>
      </c>
      <c r="C68" s="23" t="s">
        <v>261</v>
      </c>
      <c r="D68" s="24">
        <f>SUM(D69:D75)</f>
        <v>7</v>
      </c>
      <c r="E68" s="25"/>
      <c r="F68" s="25"/>
      <c r="G68" s="25"/>
      <c r="H68" s="25"/>
      <c r="I68" s="26"/>
      <c r="J68" s="27">
        <f>SUM(J69:J75)</f>
        <v>96163</v>
      </c>
      <c r="K68" s="27">
        <f>SUM(K69:K75)</f>
        <v>96163</v>
      </c>
      <c r="L68" s="24"/>
      <c r="M68" s="28"/>
      <c r="N68" s="29"/>
      <c r="P68" s="20"/>
      <c r="Q68" s="11"/>
      <c r="R68" s="20"/>
      <c r="S68" s="11"/>
      <c r="T68" s="11"/>
    </row>
    <row r="69" spans="1:20" ht="31.5" outlineLevel="1">
      <c r="A69" s="4" t="s">
        <v>9</v>
      </c>
      <c r="B69" s="30" t="s">
        <v>522</v>
      </c>
      <c r="C69" s="31" t="s">
        <v>261</v>
      </c>
      <c r="D69" s="32">
        <v>1</v>
      </c>
      <c r="E69" s="33"/>
      <c r="F69" s="33"/>
      <c r="G69" s="33"/>
      <c r="H69" s="33"/>
      <c r="I69" s="34"/>
      <c r="J69" s="6">
        <v>18115</v>
      </c>
      <c r="K69" s="6">
        <f aca="true" t="shared" si="3" ref="K69:K75">J69</f>
        <v>18115</v>
      </c>
      <c r="L69" s="32"/>
      <c r="M69" s="35"/>
      <c r="N69" s="7"/>
      <c r="Q69" s="11"/>
      <c r="R69" s="20"/>
      <c r="S69" s="11"/>
      <c r="T69" s="11"/>
    </row>
    <row r="70" spans="1:20" ht="47.25" outlineLevel="1">
      <c r="A70" s="4" t="s">
        <v>10</v>
      </c>
      <c r="B70" s="30" t="s">
        <v>523</v>
      </c>
      <c r="C70" s="31" t="s">
        <v>261</v>
      </c>
      <c r="D70" s="32">
        <v>1</v>
      </c>
      <c r="E70" s="33"/>
      <c r="F70" s="33"/>
      <c r="G70" s="33"/>
      <c r="H70" s="33"/>
      <c r="I70" s="34"/>
      <c r="J70" s="6">
        <v>13029</v>
      </c>
      <c r="K70" s="6">
        <f t="shared" si="3"/>
        <v>13029</v>
      </c>
      <c r="L70" s="32"/>
      <c r="M70" s="35"/>
      <c r="N70" s="7"/>
      <c r="Q70" s="11"/>
      <c r="R70" s="20"/>
      <c r="S70" s="11"/>
      <c r="T70" s="11"/>
    </row>
    <row r="71" spans="1:20" ht="47.25" outlineLevel="1">
      <c r="A71" s="4" t="s">
        <v>11</v>
      </c>
      <c r="B71" s="30" t="s">
        <v>524</v>
      </c>
      <c r="C71" s="31" t="s">
        <v>261</v>
      </c>
      <c r="D71" s="32">
        <v>1</v>
      </c>
      <c r="E71" s="33"/>
      <c r="F71" s="33"/>
      <c r="G71" s="33"/>
      <c r="H71" s="33"/>
      <c r="I71" s="34"/>
      <c r="J71" s="6">
        <v>13039</v>
      </c>
      <c r="K71" s="6">
        <f t="shared" si="3"/>
        <v>13039</v>
      </c>
      <c r="L71" s="32"/>
      <c r="M71" s="35"/>
      <c r="N71" s="7"/>
      <c r="Q71" s="11"/>
      <c r="R71" s="20"/>
      <c r="S71" s="11"/>
      <c r="T71" s="11"/>
    </row>
    <row r="72" spans="1:20" ht="47.25" outlineLevel="1">
      <c r="A72" s="4" t="s">
        <v>191</v>
      </c>
      <c r="B72" s="30" t="s">
        <v>525</v>
      </c>
      <c r="C72" s="31" t="s">
        <v>261</v>
      </c>
      <c r="D72" s="32">
        <v>1</v>
      </c>
      <c r="E72" s="33"/>
      <c r="F72" s="33"/>
      <c r="G72" s="33"/>
      <c r="H72" s="33"/>
      <c r="I72" s="34"/>
      <c r="J72" s="6">
        <v>12974</v>
      </c>
      <c r="K72" s="6">
        <f t="shared" si="3"/>
        <v>12974</v>
      </c>
      <c r="L72" s="32"/>
      <c r="M72" s="35"/>
      <c r="N72" s="7"/>
      <c r="Q72" s="11"/>
      <c r="R72" s="20"/>
      <c r="S72" s="11"/>
      <c r="T72" s="11"/>
    </row>
    <row r="73" spans="1:20" ht="47.25" outlineLevel="1">
      <c r="A73" s="4" t="s">
        <v>192</v>
      </c>
      <c r="B73" s="30" t="s">
        <v>526</v>
      </c>
      <c r="C73" s="31" t="s">
        <v>261</v>
      </c>
      <c r="D73" s="32">
        <v>1</v>
      </c>
      <c r="E73" s="33"/>
      <c r="F73" s="33"/>
      <c r="G73" s="33"/>
      <c r="H73" s="33"/>
      <c r="I73" s="34"/>
      <c r="J73" s="6">
        <v>12969</v>
      </c>
      <c r="K73" s="6">
        <f t="shared" si="3"/>
        <v>12969</v>
      </c>
      <c r="L73" s="32"/>
      <c r="M73" s="35"/>
      <c r="N73" s="7"/>
      <c r="Q73" s="11"/>
      <c r="R73" s="20"/>
      <c r="S73" s="11"/>
      <c r="T73" s="11"/>
    </row>
    <row r="74" spans="1:20" ht="47.25" outlineLevel="1">
      <c r="A74" s="4" t="s">
        <v>193</v>
      </c>
      <c r="B74" s="30" t="s">
        <v>527</v>
      </c>
      <c r="C74" s="31" t="s">
        <v>261</v>
      </c>
      <c r="D74" s="32">
        <v>1</v>
      </c>
      <c r="E74" s="33"/>
      <c r="F74" s="33"/>
      <c r="G74" s="33"/>
      <c r="H74" s="33"/>
      <c r="I74" s="34"/>
      <c r="J74" s="6">
        <v>12986</v>
      </c>
      <c r="K74" s="6">
        <f t="shared" si="3"/>
        <v>12986</v>
      </c>
      <c r="L74" s="32"/>
      <c r="M74" s="35"/>
      <c r="N74" s="7"/>
      <c r="Q74" s="11"/>
      <c r="R74" s="20"/>
      <c r="S74" s="11"/>
      <c r="T74" s="11"/>
    </row>
    <row r="75" spans="1:20" ht="47.25" outlineLevel="1">
      <c r="A75" s="4" t="s">
        <v>194</v>
      </c>
      <c r="B75" s="30" t="s">
        <v>528</v>
      </c>
      <c r="C75" s="31" t="s">
        <v>261</v>
      </c>
      <c r="D75" s="32">
        <v>1</v>
      </c>
      <c r="E75" s="33"/>
      <c r="F75" s="33"/>
      <c r="G75" s="33"/>
      <c r="H75" s="33"/>
      <c r="I75" s="34"/>
      <c r="J75" s="6">
        <v>13051</v>
      </c>
      <c r="K75" s="6">
        <f t="shared" si="3"/>
        <v>13051</v>
      </c>
      <c r="L75" s="32"/>
      <c r="M75" s="35"/>
      <c r="N75" s="7"/>
      <c r="Q75" s="11"/>
      <c r="R75" s="20"/>
      <c r="S75" s="11"/>
      <c r="T75" s="11"/>
    </row>
    <row r="76" spans="1:20" s="3" customFormat="1" ht="15.75">
      <c r="A76" s="21" t="s">
        <v>61</v>
      </c>
      <c r="B76" s="47" t="s">
        <v>196</v>
      </c>
      <c r="C76" s="23" t="s">
        <v>497</v>
      </c>
      <c r="D76" s="24">
        <f>SUM(D77:D80)</f>
        <v>537</v>
      </c>
      <c r="E76" s="25"/>
      <c r="F76" s="25"/>
      <c r="G76" s="25"/>
      <c r="H76" s="25"/>
      <c r="I76" s="26"/>
      <c r="J76" s="27">
        <f>SUM(J77:J80)</f>
        <v>3429</v>
      </c>
      <c r="K76" s="27">
        <f>SUM(K77:K80)</f>
        <v>3429</v>
      </c>
      <c r="L76" s="24"/>
      <c r="M76" s="28"/>
      <c r="N76" s="29"/>
      <c r="P76" s="20"/>
      <c r="Q76" s="11"/>
      <c r="R76" s="20"/>
      <c r="S76" s="11"/>
      <c r="T76" s="11"/>
    </row>
    <row r="77" spans="1:20" ht="31.5" outlineLevel="1">
      <c r="A77" s="4" t="s">
        <v>85</v>
      </c>
      <c r="B77" s="30" t="s">
        <v>197</v>
      </c>
      <c r="C77" s="31" t="s">
        <v>497</v>
      </c>
      <c r="D77" s="32">
        <v>35</v>
      </c>
      <c r="E77" s="33"/>
      <c r="F77" s="33"/>
      <c r="G77" s="33"/>
      <c r="H77" s="33"/>
      <c r="I77" s="34"/>
      <c r="J77" s="6">
        <v>318</v>
      </c>
      <c r="K77" s="6">
        <f>J77</f>
        <v>318</v>
      </c>
      <c r="L77" s="32"/>
      <c r="M77" s="35"/>
      <c r="N77" s="7"/>
      <c r="Q77" s="11"/>
      <c r="R77" s="20"/>
      <c r="S77" s="11"/>
      <c r="T77" s="11"/>
    </row>
    <row r="78" spans="1:20" ht="31.5" outlineLevel="1">
      <c r="A78" s="4" t="s">
        <v>90</v>
      </c>
      <c r="B78" s="30" t="s">
        <v>198</v>
      </c>
      <c r="C78" s="31" t="s">
        <v>497</v>
      </c>
      <c r="D78" s="32">
        <v>247</v>
      </c>
      <c r="E78" s="33"/>
      <c r="F78" s="33"/>
      <c r="G78" s="33"/>
      <c r="H78" s="33"/>
      <c r="I78" s="34"/>
      <c r="J78" s="6">
        <v>1303</v>
      </c>
      <c r="K78" s="6">
        <f>J78</f>
        <v>1303</v>
      </c>
      <c r="L78" s="32"/>
      <c r="M78" s="35"/>
      <c r="N78" s="7"/>
      <c r="Q78" s="11"/>
      <c r="R78" s="20"/>
      <c r="S78" s="11"/>
      <c r="T78" s="11"/>
    </row>
    <row r="79" spans="1:20" ht="31.5" outlineLevel="1">
      <c r="A79" s="4" t="s">
        <v>122</v>
      </c>
      <c r="B79" s="30" t="s">
        <v>199</v>
      </c>
      <c r="C79" s="31" t="s">
        <v>497</v>
      </c>
      <c r="D79" s="32">
        <v>110</v>
      </c>
      <c r="E79" s="33"/>
      <c r="F79" s="33"/>
      <c r="G79" s="33"/>
      <c r="H79" s="33"/>
      <c r="I79" s="34"/>
      <c r="J79" s="6">
        <v>739</v>
      </c>
      <c r="K79" s="6">
        <f>J79</f>
        <v>739</v>
      </c>
      <c r="L79" s="32"/>
      <c r="M79" s="35"/>
      <c r="N79" s="7"/>
      <c r="Q79" s="11"/>
      <c r="R79" s="20"/>
      <c r="S79" s="11"/>
      <c r="T79" s="11"/>
    </row>
    <row r="80" spans="1:20" ht="31.5" outlineLevel="1">
      <c r="A80" s="4" t="s">
        <v>201</v>
      </c>
      <c r="B80" s="30" t="s">
        <v>200</v>
      </c>
      <c r="C80" s="31" t="s">
        <v>497</v>
      </c>
      <c r="D80" s="32">
        <v>145</v>
      </c>
      <c r="E80" s="33"/>
      <c r="F80" s="33"/>
      <c r="G80" s="33"/>
      <c r="H80" s="33"/>
      <c r="I80" s="34"/>
      <c r="J80" s="6">
        <v>1069</v>
      </c>
      <c r="K80" s="6">
        <f>J80</f>
        <v>1069</v>
      </c>
      <c r="L80" s="32"/>
      <c r="M80" s="35"/>
      <c r="N80" s="7"/>
      <c r="Q80" s="11"/>
      <c r="R80" s="20"/>
      <c r="S80" s="11"/>
      <c r="T80" s="11"/>
    </row>
    <row r="81" spans="1:20" s="3" customFormat="1" ht="31.5">
      <c r="A81" s="21" t="s">
        <v>62</v>
      </c>
      <c r="B81" s="47" t="s">
        <v>202</v>
      </c>
      <c r="C81" s="23"/>
      <c r="D81" s="24"/>
      <c r="E81" s="25"/>
      <c r="F81" s="25"/>
      <c r="G81" s="25"/>
      <c r="H81" s="25"/>
      <c r="I81" s="26"/>
      <c r="J81" s="27">
        <f>J82+J87</f>
        <v>54</v>
      </c>
      <c r="K81" s="27">
        <f>K82+K87</f>
        <v>54</v>
      </c>
      <c r="L81" s="24"/>
      <c r="M81" s="28"/>
      <c r="N81" s="29"/>
      <c r="P81" s="20"/>
      <c r="Q81" s="11"/>
      <c r="R81" s="20"/>
      <c r="S81" s="11"/>
      <c r="T81" s="11"/>
    </row>
    <row r="82" spans="1:20" s="65" customFormat="1" ht="15.75">
      <c r="A82" s="36" t="s">
        <v>123</v>
      </c>
      <c r="B82" s="37" t="s">
        <v>203</v>
      </c>
      <c r="C82" s="38" t="s">
        <v>496</v>
      </c>
      <c r="D82" s="39">
        <f>SUM(D83:D86)</f>
        <v>4</v>
      </c>
      <c r="E82" s="40"/>
      <c r="F82" s="40"/>
      <c r="G82" s="40"/>
      <c r="H82" s="40"/>
      <c r="I82" s="41"/>
      <c r="J82" s="42">
        <f>SUM(J83:J86)</f>
        <v>46</v>
      </c>
      <c r="K82" s="42">
        <f>SUM(K83:K86)</f>
        <v>46</v>
      </c>
      <c r="L82" s="39"/>
      <c r="M82" s="43"/>
      <c r="N82" s="44"/>
      <c r="P82" s="66"/>
      <c r="Q82" s="11"/>
      <c r="R82" s="20"/>
      <c r="S82" s="11"/>
      <c r="T82" s="11"/>
    </row>
    <row r="83" spans="1:20" ht="31.5" outlineLevel="1">
      <c r="A83" s="4" t="s">
        <v>204</v>
      </c>
      <c r="B83" s="30" t="s">
        <v>197</v>
      </c>
      <c r="C83" s="31" t="s">
        <v>496</v>
      </c>
      <c r="D83" s="32">
        <v>1</v>
      </c>
      <c r="E83" s="33"/>
      <c r="F83" s="33"/>
      <c r="G83" s="33"/>
      <c r="H83" s="33"/>
      <c r="I83" s="110"/>
      <c r="J83" s="70">
        <v>4</v>
      </c>
      <c r="K83" s="6">
        <f>J83</f>
        <v>4</v>
      </c>
      <c r="L83" s="32"/>
      <c r="M83" s="35"/>
      <c r="N83" s="7"/>
      <c r="Q83" s="11"/>
      <c r="R83" s="20"/>
      <c r="S83" s="11"/>
      <c r="T83" s="11"/>
    </row>
    <row r="84" spans="1:20" ht="31.5" outlineLevel="1">
      <c r="A84" s="4" t="s">
        <v>205</v>
      </c>
      <c r="B84" s="30" t="s">
        <v>198</v>
      </c>
      <c r="C84" s="31" t="s">
        <v>496</v>
      </c>
      <c r="D84" s="32">
        <v>1</v>
      </c>
      <c r="E84" s="33"/>
      <c r="F84" s="33"/>
      <c r="G84" s="33"/>
      <c r="H84" s="33"/>
      <c r="I84" s="110"/>
      <c r="J84" s="70">
        <v>18</v>
      </c>
      <c r="K84" s="6">
        <f>J84</f>
        <v>18</v>
      </c>
      <c r="L84" s="32"/>
      <c r="M84" s="35"/>
      <c r="N84" s="7"/>
      <c r="Q84" s="11"/>
      <c r="R84" s="20"/>
      <c r="S84" s="11"/>
      <c r="T84" s="11"/>
    </row>
    <row r="85" spans="1:20" ht="31.5" outlineLevel="1">
      <c r="A85" s="4" t="s">
        <v>206</v>
      </c>
      <c r="B85" s="30" t="s">
        <v>199</v>
      </c>
      <c r="C85" s="31" t="s">
        <v>496</v>
      </c>
      <c r="D85" s="32">
        <v>1</v>
      </c>
      <c r="E85" s="33"/>
      <c r="F85" s="33"/>
      <c r="G85" s="33"/>
      <c r="H85" s="33"/>
      <c r="I85" s="110"/>
      <c r="J85" s="70">
        <v>10</v>
      </c>
      <c r="K85" s="6">
        <f>J85</f>
        <v>10</v>
      </c>
      <c r="L85" s="32"/>
      <c r="M85" s="35"/>
      <c r="N85" s="7"/>
      <c r="Q85" s="11"/>
      <c r="R85" s="20"/>
      <c r="S85" s="11"/>
      <c r="T85" s="11"/>
    </row>
    <row r="86" spans="1:20" ht="31.5" outlineLevel="1">
      <c r="A86" s="4" t="s">
        <v>207</v>
      </c>
      <c r="B86" s="30" t="s">
        <v>200</v>
      </c>
      <c r="C86" s="31" t="s">
        <v>496</v>
      </c>
      <c r="D86" s="32">
        <v>1</v>
      </c>
      <c r="E86" s="33"/>
      <c r="F86" s="33"/>
      <c r="G86" s="33"/>
      <c r="H86" s="33"/>
      <c r="I86" s="110"/>
      <c r="J86" s="70">
        <v>14</v>
      </c>
      <c r="K86" s="6">
        <f>J86</f>
        <v>14</v>
      </c>
      <c r="L86" s="32"/>
      <c r="M86" s="35"/>
      <c r="N86" s="7"/>
      <c r="Q86" s="11"/>
      <c r="R86" s="20"/>
      <c r="S86" s="11"/>
      <c r="T86" s="11"/>
    </row>
    <row r="87" spans="1:20" s="65" customFormat="1" ht="15.75">
      <c r="A87" s="36" t="s">
        <v>208</v>
      </c>
      <c r="B87" s="37" t="s">
        <v>209</v>
      </c>
      <c r="C87" s="38" t="s">
        <v>496</v>
      </c>
      <c r="D87" s="39">
        <f>SUM(D88:D91)</f>
        <v>4</v>
      </c>
      <c r="E87" s="40"/>
      <c r="F87" s="40"/>
      <c r="G87" s="40"/>
      <c r="H87" s="40"/>
      <c r="I87" s="41"/>
      <c r="J87" s="42">
        <f>SUM(J88:J91)</f>
        <v>8</v>
      </c>
      <c r="K87" s="42">
        <f>SUM(K88:K91)</f>
        <v>8</v>
      </c>
      <c r="L87" s="39"/>
      <c r="M87" s="43"/>
      <c r="N87" s="44"/>
      <c r="P87" s="66"/>
      <c r="Q87" s="11"/>
      <c r="R87" s="20"/>
      <c r="S87" s="11"/>
      <c r="T87" s="11"/>
    </row>
    <row r="88" spans="1:20" ht="31.5" outlineLevel="1">
      <c r="A88" s="4" t="s">
        <v>210</v>
      </c>
      <c r="B88" s="30" t="s">
        <v>197</v>
      </c>
      <c r="C88" s="31" t="s">
        <v>496</v>
      </c>
      <c r="D88" s="32">
        <v>1</v>
      </c>
      <c r="E88" s="33"/>
      <c r="F88" s="33"/>
      <c r="G88" s="33"/>
      <c r="H88" s="33"/>
      <c r="I88" s="110"/>
      <c r="J88" s="70">
        <v>1</v>
      </c>
      <c r="K88" s="6">
        <f>J88</f>
        <v>1</v>
      </c>
      <c r="L88" s="32"/>
      <c r="M88" s="35"/>
      <c r="N88" s="7"/>
      <c r="Q88" s="11"/>
      <c r="R88" s="20"/>
      <c r="S88" s="11"/>
      <c r="T88" s="11"/>
    </row>
    <row r="89" spans="1:20" ht="31.5" outlineLevel="1">
      <c r="A89" s="4" t="s">
        <v>211</v>
      </c>
      <c r="B89" s="30" t="s">
        <v>198</v>
      </c>
      <c r="C89" s="31" t="s">
        <v>496</v>
      </c>
      <c r="D89" s="32">
        <v>1</v>
      </c>
      <c r="E89" s="33"/>
      <c r="F89" s="33"/>
      <c r="G89" s="33"/>
      <c r="H89" s="33"/>
      <c r="I89" s="110"/>
      <c r="J89" s="70">
        <v>3</v>
      </c>
      <c r="K89" s="6">
        <f>J89</f>
        <v>3</v>
      </c>
      <c r="L89" s="32"/>
      <c r="M89" s="35"/>
      <c r="N89" s="7"/>
      <c r="Q89" s="11"/>
      <c r="R89" s="20"/>
      <c r="S89" s="11"/>
      <c r="T89" s="11"/>
    </row>
    <row r="90" spans="1:20" ht="31.5" outlineLevel="1">
      <c r="A90" s="4" t="s">
        <v>212</v>
      </c>
      <c r="B90" s="30" t="s">
        <v>199</v>
      </c>
      <c r="C90" s="31" t="s">
        <v>496</v>
      </c>
      <c r="D90" s="32">
        <v>1</v>
      </c>
      <c r="E90" s="33"/>
      <c r="F90" s="33"/>
      <c r="G90" s="33"/>
      <c r="H90" s="33"/>
      <c r="I90" s="110"/>
      <c r="J90" s="70">
        <v>2</v>
      </c>
      <c r="K90" s="6">
        <f>J90</f>
        <v>2</v>
      </c>
      <c r="L90" s="32"/>
      <c r="M90" s="35"/>
      <c r="N90" s="7"/>
      <c r="Q90" s="11"/>
      <c r="R90" s="20"/>
      <c r="S90" s="11"/>
      <c r="T90" s="11"/>
    </row>
    <row r="91" spans="1:20" ht="31.5" outlineLevel="1">
      <c r="A91" s="4" t="s">
        <v>213</v>
      </c>
      <c r="B91" s="30" t="s">
        <v>200</v>
      </c>
      <c r="C91" s="31" t="s">
        <v>496</v>
      </c>
      <c r="D91" s="32">
        <v>1</v>
      </c>
      <c r="E91" s="33"/>
      <c r="F91" s="33"/>
      <c r="G91" s="33"/>
      <c r="H91" s="33"/>
      <c r="I91" s="110"/>
      <c r="J91" s="70">
        <v>2</v>
      </c>
      <c r="K91" s="6">
        <f>J91</f>
        <v>2</v>
      </c>
      <c r="L91" s="32"/>
      <c r="M91" s="35"/>
      <c r="N91" s="7"/>
      <c r="Q91" s="11"/>
      <c r="R91" s="20"/>
      <c r="S91" s="11"/>
      <c r="T91" s="11"/>
    </row>
    <row r="92" spans="1:20" s="3" customFormat="1" ht="15.75">
      <c r="A92" s="21" t="s">
        <v>63</v>
      </c>
      <c r="B92" s="47" t="s">
        <v>21</v>
      </c>
      <c r="C92" s="23" t="s">
        <v>498</v>
      </c>
      <c r="D92" s="24">
        <f>SUM(D93:D107)</f>
        <v>15</v>
      </c>
      <c r="E92" s="25"/>
      <c r="F92" s="25"/>
      <c r="G92" s="25"/>
      <c r="H92" s="25"/>
      <c r="I92" s="26"/>
      <c r="J92" s="27">
        <f>SUM(J93:J107)</f>
        <v>5359</v>
      </c>
      <c r="K92" s="27">
        <f>SUM(K93:K107)</f>
        <v>5359</v>
      </c>
      <c r="L92" s="24"/>
      <c r="M92" s="28"/>
      <c r="N92" s="29"/>
      <c r="P92" s="20"/>
      <c r="Q92" s="11"/>
      <c r="R92" s="20"/>
      <c r="S92" s="11"/>
      <c r="T92" s="11"/>
    </row>
    <row r="93" spans="1:20" ht="47.25" outlineLevel="1">
      <c r="A93" s="4" t="s">
        <v>214</v>
      </c>
      <c r="B93" s="30" t="s">
        <v>529</v>
      </c>
      <c r="C93" s="31" t="s">
        <v>498</v>
      </c>
      <c r="D93" s="32">
        <v>1</v>
      </c>
      <c r="E93" s="33"/>
      <c r="F93" s="33"/>
      <c r="G93" s="33"/>
      <c r="H93" s="33"/>
      <c r="I93" s="110"/>
      <c r="J93" s="70">
        <v>380</v>
      </c>
      <c r="K93" s="6">
        <f aca="true" t="shared" si="4" ref="K93:K107">J93</f>
        <v>380</v>
      </c>
      <c r="L93" s="32"/>
      <c r="M93" s="35"/>
      <c r="N93" s="7"/>
      <c r="Q93" s="11"/>
      <c r="R93" s="20"/>
      <c r="S93" s="11"/>
      <c r="T93" s="11"/>
    </row>
    <row r="94" spans="1:20" ht="47.25" outlineLevel="1">
      <c r="A94" s="4" t="s">
        <v>215</v>
      </c>
      <c r="B94" s="30" t="s">
        <v>530</v>
      </c>
      <c r="C94" s="31" t="s">
        <v>498</v>
      </c>
      <c r="D94" s="32">
        <v>1</v>
      </c>
      <c r="E94" s="33"/>
      <c r="F94" s="33"/>
      <c r="G94" s="33"/>
      <c r="H94" s="33"/>
      <c r="I94" s="110"/>
      <c r="J94" s="70">
        <v>281</v>
      </c>
      <c r="K94" s="6">
        <f t="shared" si="4"/>
        <v>281</v>
      </c>
      <c r="L94" s="32"/>
      <c r="M94" s="35"/>
      <c r="N94" s="7"/>
      <c r="Q94" s="11"/>
      <c r="R94" s="20"/>
      <c r="S94" s="11"/>
      <c r="T94" s="11"/>
    </row>
    <row r="95" spans="1:20" ht="47.25" outlineLevel="1">
      <c r="A95" s="4" t="s">
        <v>216</v>
      </c>
      <c r="B95" s="30" t="s">
        <v>531</v>
      </c>
      <c r="C95" s="31" t="s">
        <v>498</v>
      </c>
      <c r="D95" s="32">
        <v>1</v>
      </c>
      <c r="E95" s="33"/>
      <c r="F95" s="33"/>
      <c r="G95" s="33"/>
      <c r="H95" s="33"/>
      <c r="I95" s="110"/>
      <c r="J95" s="70">
        <v>366</v>
      </c>
      <c r="K95" s="6">
        <f t="shared" si="4"/>
        <v>366</v>
      </c>
      <c r="L95" s="32"/>
      <c r="M95" s="35"/>
      <c r="N95" s="7"/>
      <c r="Q95" s="11"/>
      <c r="R95" s="20"/>
      <c r="S95" s="11"/>
      <c r="T95" s="11"/>
    </row>
    <row r="96" spans="1:20" ht="65.25" customHeight="1" outlineLevel="1">
      <c r="A96" s="4" t="s">
        <v>217</v>
      </c>
      <c r="B96" s="30" t="s">
        <v>532</v>
      </c>
      <c r="C96" s="31" t="s">
        <v>498</v>
      </c>
      <c r="D96" s="32">
        <v>1</v>
      </c>
      <c r="E96" s="33"/>
      <c r="F96" s="33"/>
      <c r="G96" s="33"/>
      <c r="H96" s="33"/>
      <c r="I96" s="110"/>
      <c r="J96" s="70">
        <v>442</v>
      </c>
      <c r="K96" s="6">
        <f t="shared" si="4"/>
        <v>442</v>
      </c>
      <c r="L96" s="32"/>
      <c r="M96" s="35"/>
      <c r="N96" s="7"/>
      <c r="Q96" s="11"/>
      <c r="R96" s="20"/>
      <c r="S96" s="11"/>
      <c r="T96" s="11"/>
    </row>
    <row r="97" spans="1:20" ht="47.25" outlineLevel="1">
      <c r="A97" s="4" t="s">
        <v>218</v>
      </c>
      <c r="B97" s="30" t="s">
        <v>533</v>
      </c>
      <c r="C97" s="31" t="s">
        <v>498</v>
      </c>
      <c r="D97" s="32">
        <v>1</v>
      </c>
      <c r="E97" s="33"/>
      <c r="F97" s="33"/>
      <c r="G97" s="33"/>
      <c r="H97" s="33"/>
      <c r="I97" s="110"/>
      <c r="J97" s="70">
        <v>270</v>
      </c>
      <c r="K97" s="6">
        <f t="shared" si="4"/>
        <v>270</v>
      </c>
      <c r="L97" s="32"/>
      <c r="M97" s="35"/>
      <c r="N97" s="7"/>
      <c r="Q97" s="11"/>
      <c r="R97" s="20"/>
      <c r="S97" s="11"/>
      <c r="T97" s="11"/>
    </row>
    <row r="98" spans="1:20" ht="47.25" outlineLevel="1">
      <c r="A98" s="4" t="s">
        <v>219</v>
      </c>
      <c r="B98" s="30" t="s">
        <v>534</v>
      </c>
      <c r="C98" s="31" t="s">
        <v>498</v>
      </c>
      <c r="D98" s="32">
        <v>1</v>
      </c>
      <c r="E98" s="33"/>
      <c r="F98" s="33"/>
      <c r="G98" s="33"/>
      <c r="H98" s="33"/>
      <c r="I98" s="110"/>
      <c r="J98" s="70">
        <v>349</v>
      </c>
      <c r="K98" s="6">
        <f t="shared" si="4"/>
        <v>349</v>
      </c>
      <c r="L98" s="32"/>
      <c r="M98" s="35"/>
      <c r="N98" s="7"/>
      <c r="Q98" s="11"/>
      <c r="R98" s="20"/>
      <c r="S98" s="11"/>
      <c r="T98" s="11"/>
    </row>
    <row r="99" spans="1:20" ht="78.75" outlineLevel="1">
      <c r="A99" s="4" t="s">
        <v>220</v>
      </c>
      <c r="B99" s="71" t="s">
        <v>417</v>
      </c>
      <c r="C99" s="31" t="s">
        <v>498</v>
      </c>
      <c r="D99" s="32">
        <v>1</v>
      </c>
      <c r="E99" s="33"/>
      <c r="F99" s="33"/>
      <c r="G99" s="33"/>
      <c r="H99" s="33"/>
      <c r="I99" s="110"/>
      <c r="J99" s="70">
        <v>332</v>
      </c>
      <c r="K99" s="6">
        <f t="shared" si="4"/>
        <v>332</v>
      </c>
      <c r="L99" s="32"/>
      <c r="M99" s="35"/>
      <c r="N99" s="7"/>
      <c r="O99" s="19"/>
      <c r="Q99" s="11"/>
      <c r="R99" s="20"/>
      <c r="S99" s="11"/>
      <c r="T99" s="11"/>
    </row>
    <row r="100" spans="1:20" ht="47.25" outlineLevel="1">
      <c r="A100" s="4" t="s">
        <v>221</v>
      </c>
      <c r="B100" s="30" t="s">
        <v>535</v>
      </c>
      <c r="C100" s="31" t="s">
        <v>498</v>
      </c>
      <c r="D100" s="32">
        <v>1</v>
      </c>
      <c r="E100" s="33"/>
      <c r="F100" s="33"/>
      <c r="G100" s="33"/>
      <c r="H100" s="33"/>
      <c r="I100" s="110"/>
      <c r="J100" s="70">
        <v>215</v>
      </c>
      <c r="K100" s="6">
        <f t="shared" si="4"/>
        <v>215</v>
      </c>
      <c r="L100" s="32"/>
      <c r="M100" s="35"/>
      <c r="N100" s="7"/>
      <c r="Q100" s="11"/>
      <c r="R100" s="20"/>
      <c r="S100" s="11"/>
      <c r="T100" s="11"/>
    </row>
    <row r="101" spans="1:20" ht="63" outlineLevel="1">
      <c r="A101" s="4" t="s">
        <v>222</v>
      </c>
      <c r="B101" s="30" t="s">
        <v>536</v>
      </c>
      <c r="C101" s="31" t="s">
        <v>498</v>
      </c>
      <c r="D101" s="32">
        <v>1</v>
      </c>
      <c r="E101" s="33"/>
      <c r="F101" s="33"/>
      <c r="G101" s="33"/>
      <c r="H101" s="33"/>
      <c r="I101" s="110"/>
      <c r="J101" s="70">
        <v>398</v>
      </c>
      <c r="K101" s="6">
        <f t="shared" si="4"/>
        <v>398</v>
      </c>
      <c r="L101" s="32"/>
      <c r="M101" s="35"/>
      <c r="N101" s="7"/>
      <c r="Q101" s="11"/>
      <c r="R101" s="20"/>
      <c r="S101" s="11"/>
      <c r="T101" s="11"/>
    </row>
    <row r="102" spans="1:20" ht="66.75" customHeight="1" outlineLevel="1">
      <c r="A102" s="4" t="s">
        <v>223</v>
      </c>
      <c r="B102" s="30" t="s">
        <v>537</v>
      </c>
      <c r="C102" s="31" t="s">
        <v>498</v>
      </c>
      <c r="D102" s="32">
        <v>1</v>
      </c>
      <c r="E102" s="33"/>
      <c r="F102" s="33"/>
      <c r="G102" s="33"/>
      <c r="H102" s="33"/>
      <c r="I102" s="110"/>
      <c r="J102" s="70">
        <v>709</v>
      </c>
      <c r="K102" s="6">
        <f t="shared" si="4"/>
        <v>709</v>
      </c>
      <c r="L102" s="32"/>
      <c r="M102" s="35"/>
      <c r="N102" s="7"/>
      <c r="Q102" s="11"/>
      <c r="R102" s="20"/>
      <c r="S102" s="11"/>
      <c r="T102" s="11"/>
    </row>
    <row r="103" spans="1:20" ht="68.25" customHeight="1" outlineLevel="1">
      <c r="A103" s="4" t="s">
        <v>224</v>
      </c>
      <c r="B103" s="30" t="s">
        <v>538</v>
      </c>
      <c r="C103" s="31" t="s">
        <v>498</v>
      </c>
      <c r="D103" s="32">
        <v>1</v>
      </c>
      <c r="E103" s="33"/>
      <c r="F103" s="33"/>
      <c r="G103" s="33"/>
      <c r="H103" s="33"/>
      <c r="I103" s="110"/>
      <c r="J103" s="70">
        <v>413</v>
      </c>
      <c r="K103" s="6">
        <f t="shared" si="4"/>
        <v>413</v>
      </c>
      <c r="L103" s="32"/>
      <c r="M103" s="35"/>
      <c r="N103" s="7"/>
      <c r="Q103" s="11"/>
      <c r="R103" s="20"/>
      <c r="S103" s="11"/>
      <c r="T103" s="11"/>
    </row>
    <row r="104" spans="1:20" ht="47.25" outlineLevel="1">
      <c r="A104" s="4" t="s">
        <v>225</v>
      </c>
      <c r="B104" s="30" t="s">
        <v>539</v>
      </c>
      <c r="C104" s="31" t="s">
        <v>498</v>
      </c>
      <c r="D104" s="32">
        <v>1</v>
      </c>
      <c r="E104" s="33"/>
      <c r="F104" s="33"/>
      <c r="G104" s="33"/>
      <c r="H104" s="33"/>
      <c r="I104" s="110"/>
      <c r="J104" s="70">
        <v>340</v>
      </c>
      <c r="K104" s="6">
        <f t="shared" si="4"/>
        <v>340</v>
      </c>
      <c r="L104" s="32"/>
      <c r="M104" s="35"/>
      <c r="N104" s="7"/>
      <c r="Q104" s="11"/>
      <c r="R104" s="20"/>
      <c r="S104" s="11"/>
      <c r="T104" s="11"/>
    </row>
    <row r="105" spans="1:20" ht="63" outlineLevel="1">
      <c r="A105" s="4" t="s">
        <v>226</v>
      </c>
      <c r="B105" s="30" t="s">
        <v>540</v>
      </c>
      <c r="C105" s="31" t="s">
        <v>498</v>
      </c>
      <c r="D105" s="32">
        <v>1</v>
      </c>
      <c r="E105" s="33"/>
      <c r="F105" s="33"/>
      <c r="G105" s="33"/>
      <c r="H105" s="33"/>
      <c r="I105" s="110"/>
      <c r="J105" s="70">
        <v>333</v>
      </c>
      <c r="K105" s="6">
        <f t="shared" si="4"/>
        <v>333</v>
      </c>
      <c r="L105" s="32"/>
      <c r="M105" s="35"/>
      <c r="N105" s="7"/>
      <c r="Q105" s="11"/>
      <c r="R105" s="20"/>
      <c r="S105" s="11"/>
      <c r="T105" s="11"/>
    </row>
    <row r="106" spans="1:20" ht="63" outlineLevel="1">
      <c r="A106" s="4" t="s">
        <v>227</v>
      </c>
      <c r="B106" s="30" t="s">
        <v>541</v>
      </c>
      <c r="C106" s="31" t="s">
        <v>498</v>
      </c>
      <c r="D106" s="32">
        <v>1</v>
      </c>
      <c r="E106" s="33"/>
      <c r="F106" s="33"/>
      <c r="G106" s="33"/>
      <c r="H106" s="33"/>
      <c r="I106" s="110"/>
      <c r="J106" s="70">
        <v>279</v>
      </c>
      <c r="K106" s="6">
        <f t="shared" si="4"/>
        <v>279</v>
      </c>
      <c r="L106" s="32"/>
      <c r="M106" s="35"/>
      <c r="N106" s="7"/>
      <c r="Q106" s="11"/>
      <c r="R106" s="20"/>
      <c r="S106" s="11"/>
      <c r="T106" s="11"/>
    </row>
    <row r="107" spans="1:20" ht="47.25" outlineLevel="1">
      <c r="A107" s="4" t="s">
        <v>228</v>
      </c>
      <c r="B107" s="30" t="s">
        <v>542</v>
      </c>
      <c r="C107" s="31" t="s">
        <v>498</v>
      </c>
      <c r="D107" s="32">
        <v>1</v>
      </c>
      <c r="E107" s="33"/>
      <c r="F107" s="33"/>
      <c r="G107" s="33"/>
      <c r="H107" s="33"/>
      <c r="I107" s="110"/>
      <c r="J107" s="70">
        <v>252</v>
      </c>
      <c r="K107" s="6">
        <f t="shared" si="4"/>
        <v>252</v>
      </c>
      <c r="L107" s="32"/>
      <c r="M107" s="35"/>
      <c r="N107" s="7"/>
      <c r="Q107" s="11"/>
      <c r="R107" s="20"/>
      <c r="S107" s="11"/>
      <c r="T107" s="11"/>
    </row>
    <row r="108" spans="1:20" s="3" customFormat="1" ht="15.75">
      <c r="A108" s="21" t="s">
        <v>64</v>
      </c>
      <c r="B108" s="47" t="s">
        <v>262</v>
      </c>
      <c r="C108" s="23" t="s">
        <v>499</v>
      </c>
      <c r="D108" s="24">
        <f>D109+D127+D124</f>
        <v>800</v>
      </c>
      <c r="E108" s="25"/>
      <c r="F108" s="25"/>
      <c r="G108" s="25"/>
      <c r="H108" s="25"/>
      <c r="I108" s="26"/>
      <c r="J108" s="27">
        <f>J109+J127+J124</f>
        <v>82890</v>
      </c>
      <c r="K108" s="27">
        <f>K109+K127+K124</f>
        <v>82890</v>
      </c>
      <c r="L108" s="24"/>
      <c r="M108" s="28"/>
      <c r="N108" s="29"/>
      <c r="P108" s="20"/>
      <c r="Q108" s="11"/>
      <c r="R108" s="20"/>
      <c r="S108" s="11"/>
      <c r="T108" s="11"/>
    </row>
    <row r="109" spans="1:20" s="65" customFormat="1" ht="15.75">
      <c r="A109" s="36" t="s">
        <v>263</v>
      </c>
      <c r="B109" s="37" t="s">
        <v>141</v>
      </c>
      <c r="C109" s="38" t="s">
        <v>500</v>
      </c>
      <c r="D109" s="39">
        <f>SUM(D110:D123)</f>
        <v>743</v>
      </c>
      <c r="E109" s="40"/>
      <c r="F109" s="40"/>
      <c r="G109" s="40"/>
      <c r="H109" s="40"/>
      <c r="I109" s="41"/>
      <c r="J109" s="42">
        <f>SUM(J110:J123)</f>
        <v>35010</v>
      </c>
      <c r="K109" s="42">
        <f>SUM(K110:K123)</f>
        <v>35010</v>
      </c>
      <c r="L109" s="39"/>
      <c r="M109" s="43"/>
      <c r="N109" s="44"/>
      <c r="P109" s="66"/>
      <c r="Q109" s="11"/>
      <c r="R109" s="20"/>
      <c r="S109" s="11"/>
      <c r="T109" s="11"/>
    </row>
    <row r="110" spans="1:20" ht="15.75" outlineLevel="1">
      <c r="A110" s="4" t="s">
        <v>278</v>
      </c>
      <c r="B110" s="30" t="s">
        <v>264</v>
      </c>
      <c r="C110" s="31" t="s">
        <v>499</v>
      </c>
      <c r="D110" s="32">
        <v>220</v>
      </c>
      <c r="E110" s="33">
        <v>10</v>
      </c>
      <c r="F110" s="33"/>
      <c r="G110" s="33"/>
      <c r="H110" s="33"/>
      <c r="I110" s="110"/>
      <c r="J110" s="70">
        <f aca="true" t="shared" si="5" ref="J110:J123">D110*E110</f>
        <v>2200</v>
      </c>
      <c r="K110" s="6">
        <f aca="true" t="shared" si="6" ref="K110:K126">J110</f>
        <v>2200</v>
      </c>
      <c r="L110" s="32"/>
      <c r="M110" s="35"/>
      <c r="N110" s="7"/>
      <c r="Q110" s="11"/>
      <c r="R110" s="20"/>
      <c r="S110" s="11"/>
      <c r="T110" s="11"/>
    </row>
    <row r="111" spans="1:20" ht="15.75" outlineLevel="1">
      <c r="A111" s="4" t="s">
        <v>279</v>
      </c>
      <c r="B111" s="30" t="s">
        <v>265</v>
      </c>
      <c r="C111" s="31" t="s">
        <v>499</v>
      </c>
      <c r="D111" s="32">
        <v>80</v>
      </c>
      <c r="E111" s="33">
        <v>15</v>
      </c>
      <c r="F111" s="33"/>
      <c r="G111" s="33"/>
      <c r="H111" s="33"/>
      <c r="I111" s="110"/>
      <c r="J111" s="70">
        <f t="shared" si="5"/>
        <v>1200</v>
      </c>
      <c r="K111" s="6">
        <f t="shared" si="6"/>
        <v>1200</v>
      </c>
      <c r="L111" s="32"/>
      <c r="M111" s="35"/>
      <c r="N111" s="7"/>
      <c r="Q111" s="11"/>
      <c r="R111" s="20"/>
      <c r="S111" s="11"/>
      <c r="T111" s="11"/>
    </row>
    <row r="112" spans="1:20" ht="15.75" outlineLevel="1">
      <c r="A112" s="4" t="s">
        <v>280</v>
      </c>
      <c r="B112" s="30" t="s">
        <v>266</v>
      </c>
      <c r="C112" s="31" t="s">
        <v>499</v>
      </c>
      <c r="D112" s="32">
        <v>200</v>
      </c>
      <c r="E112" s="33">
        <v>20</v>
      </c>
      <c r="F112" s="33"/>
      <c r="G112" s="33"/>
      <c r="H112" s="33"/>
      <c r="I112" s="110"/>
      <c r="J112" s="70">
        <f t="shared" si="5"/>
        <v>4000</v>
      </c>
      <c r="K112" s="6">
        <f t="shared" si="6"/>
        <v>4000</v>
      </c>
      <c r="L112" s="32"/>
      <c r="M112" s="35"/>
      <c r="N112" s="7"/>
      <c r="Q112" s="11"/>
      <c r="R112" s="20"/>
      <c r="S112" s="11"/>
      <c r="T112" s="11"/>
    </row>
    <row r="113" spans="1:20" ht="15.75" outlineLevel="1">
      <c r="A113" s="4" t="s">
        <v>281</v>
      </c>
      <c r="B113" s="30" t="s">
        <v>267</v>
      </c>
      <c r="C113" s="31" t="s">
        <v>499</v>
      </c>
      <c r="D113" s="32">
        <v>4</v>
      </c>
      <c r="E113" s="33">
        <v>116</v>
      </c>
      <c r="F113" s="33"/>
      <c r="G113" s="33"/>
      <c r="H113" s="33"/>
      <c r="I113" s="110"/>
      <c r="J113" s="70">
        <f t="shared" si="5"/>
        <v>464</v>
      </c>
      <c r="K113" s="6">
        <f t="shared" si="6"/>
        <v>464</v>
      </c>
      <c r="L113" s="32"/>
      <c r="M113" s="35"/>
      <c r="N113" s="7"/>
      <c r="Q113" s="11"/>
      <c r="R113" s="20"/>
      <c r="S113" s="11"/>
      <c r="T113" s="11"/>
    </row>
    <row r="114" spans="1:20" ht="15.75" outlineLevel="1">
      <c r="A114" s="4" t="s">
        <v>282</v>
      </c>
      <c r="B114" s="30" t="s">
        <v>268</v>
      </c>
      <c r="C114" s="31" t="s">
        <v>499</v>
      </c>
      <c r="D114" s="32">
        <v>100</v>
      </c>
      <c r="E114" s="33">
        <v>33</v>
      </c>
      <c r="F114" s="33"/>
      <c r="G114" s="33"/>
      <c r="H114" s="33"/>
      <c r="I114" s="110"/>
      <c r="J114" s="70">
        <f t="shared" si="5"/>
        <v>3300</v>
      </c>
      <c r="K114" s="6">
        <f t="shared" si="6"/>
        <v>3300</v>
      </c>
      <c r="L114" s="32"/>
      <c r="M114" s="35"/>
      <c r="N114" s="7"/>
      <c r="Q114" s="11"/>
      <c r="R114" s="20"/>
      <c r="S114" s="11"/>
      <c r="T114" s="11"/>
    </row>
    <row r="115" spans="1:20" ht="15.75" outlineLevel="1">
      <c r="A115" s="4" t="s">
        <v>283</v>
      </c>
      <c r="B115" s="30" t="s">
        <v>269</v>
      </c>
      <c r="C115" s="31" t="s">
        <v>499</v>
      </c>
      <c r="D115" s="32">
        <v>70</v>
      </c>
      <c r="E115" s="33">
        <v>59</v>
      </c>
      <c r="F115" s="33"/>
      <c r="G115" s="33"/>
      <c r="H115" s="33"/>
      <c r="I115" s="110"/>
      <c r="J115" s="70">
        <f t="shared" si="5"/>
        <v>4130</v>
      </c>
      <c r="K115" s="6">
        <f t="shared" si="6"/>
        <v>4130</v>
      </c>
      <c r="L115" s="32"/>
      <c r="M115" s="35"/>
      <c r="N115" s="7"/>
      <c r="Q115" s="11"/>
      <c r="R115" s="20"/>
      <c r="S115" s="11"/>
      <c r="T115" s="11"/>
    </row>
    <row r="116" spans="1:20" ht="15.75" outlineLevel="1">
      <c r="A116" s="4" t="s">
        <v>284</v>
      </c>
      <c r="B116" s="30" t="s">
        <v>270</v>
      </c>
      <c r="C116" s="31" t="s">
        <v>499</v>
      </c>
      <c r="D116" s="32">
        <v>20</v>
      </c>
      <c r="E116" s="33">
        <v>73</v>
      </c>
      <c r="F116" s="33"/>
      <c r="G116" s="33"/>
      <c r="H116" s="33"/>
      <c r="I116" s="110"/>
      <c r="J116" s="70">
        <f t="shared" si="5"/>
        <v>1460</v>
      </c>
      <c r="K116" s="6">
        <f t="shared" si="6"/>
        <v>1460</v>
      </c>
      <c r="L116" s="32"/>
      <c r="M116" s="35"/>
      <c r="N116" s="7"/>
      <c r="Q116" s="11"/>
      <c r="R116" s="20"/>
      <c r="S116" s="11"/>
      <c r="T116" s="11"/>
    </row>
    <row r="117" spans="1:20" ht="15.75" outlineLevel="1">
      <c r="A117" s="4" t="s">
        <v>285</v>
      </c>
      <c r="B117" s="30" t="s">
        <v>271</v>
      </c>
      <c r="C117" s="31" t="s">
        <v>499</v>
      </c>
      <c r="D117" s="32">
        <v>35</v>
      </c>
      <c r="E117" s="33">
        <v>146</v>
      </c>
      <c r="F117" s="33"/>
      <c r="G117" s="33"/>
      <c r="H117" s="33"/>
      <c r="I117" s="110"/>
      <c r="J117" s="70">
        <f t="shared" si="5"/>
        <v>5110</v>
      </c>
      <c r="K117" s="6">
        <f t="shared" si="6"/>
        <v>5110</v>
      </c>
      <c r="L117" s="32"/>
      <c r="M117" s="35"/>
      <c r="N117" s="7"/>
      <c r="Q117" s="11"/>
      <c r="R117" s="20"/>
      <c r="S117" s="11"/>
      <c r="T117" s="11"/>
    </row>
    <row r="118" spans="1:20" ht="15.75" outlineLevel="1">
      <c r="A118" s="4" t="s">
        <v>286</v>
      </c>
      <c r="B118" s="30" t="s">
        <v>272</v>
      </c>
      <c r="C118" s="31" t="s">
        <v>499</v>
      </c>
      <c r="D118" s="32">
        <v>5</v>
      </c>
      <c r="E118" s="33">
        <v>399</v>
      </c>
      <c r="F118" s="33"/>
      <c r="G118" s="33"/>
      <c r="H118" s="33"/>
      <c r="I118" s="110"/>
      <c r="J118" s="70">
        <f t="shared" si="5"/>
        <v>1995</v>
      </c>
      <c r="K118" s="6">
        <f t="shared" si="6"/>
        <v>1995</v>
      </c>
      <c r="L118" s="32"/>
      <c r="M118" s="35"/>
      <c r="N118" s="7"/>
      <c r="Q118" s="11"/>
      <c r="R118" s="20"/>
      <c r="S118" s="11"/>
      <c r="T118" s="11"/>
    </row>
    <row r="119" spans="1:20" ht="15.75" outlineLevel="1">
      <c r="A119" s="4" t="s">
        <v>287</v>
      </c>
      <c r="B119" s="30" t="s">
        <v>273</v>
      </c>
      <c r="C119" s="31" t="s">
        <v>499</v>
      </c>
      <c r="D119" s="32">
        <v>2</v>
      </c>
      <c r="E119" s="33">
        <v>660</v>
      </c>
      <c r="F119" s="33"/>
      <c r="G119" s="33"/>
      <c r="H119" s="33"/>
      <c r="I119" s="110"/>
      <c r="J119" s="70">
        <f t="shared" si="5"/>
        <v>1320</v>
      </c>
      <c r="K119" s="6">
        <f t="shared" si="6"/>
        <v>1320</v>
      </c>
      <c r="L119" s="32"/>
      <c r="M119" s="35"/>
      <c r="N119" s="7"/>
      <c r="Q119" s="11"/>
      <c r="R119" s="20"/>
      <c r="S119" s="11"/>
      <c r="T119" s="11"/>
    </row>
    <row r="120" spans="1:20" ht="15.75" outlineLevel="1">
      <c r="A120" s="4" t="s">
        <v>288</v>
      </c>
      <c r="B120" s="30" t="s">
        <v>274</v>
      </c>
      <c r="C120" s="31" t="s">
        <v>499</v>
      </c>
      <c r="D120" s="32">
        <v>2</v>
      </c>
      <c r="E120" s="33">
        <v>948</v>
      </c>
      <c r="F120" s="33"/>
      <c r="G120" s="33"/>
      <c r="H120" s="33"/>
      <c r="I120" s="110"/>
      <c r="J120" s="70">
        <f t="shared" si="5"/>
        <v>1896</v>
      </c>
      <c r="K120" s="6">
        <f t="shared" si="6"/>
        <v>1896</v>
      </c>
      <c r="L120" s="32"/>
      <c r="M120" s="35"/>
      <c r="N120" s="7"/>
      <c r="Q120" s="11"/>
      <c r="R120" s="20"/>
      <c r="S120" s="11"/>
      <c r="T120" s="11"/>
    </row>
    <row r="121" spans="1:20" ht="15.75" outlineLevel="1">
      <c r="A121" s="4" t="s">
        <v>289</v>
      </c>
      <c r="B121" s="30" t="s">
        <v>275</v>
      </c>
      <c r="C121" s="31" t="s">
        <v>499</v>
      </c>
      <c r="D121" s="32">
        <v>2</v>
      </c>
      <c r="E121" s="33">
        <v>850</v>
      </c>
      <c r="F121" s="33"/>
      <c r="G121" s="33"/>
      <c r="H121" s="33"/>
      <c r="I121" s="110"/>
      <c r="J121" s="70">
        <f t="shared" si="5"/>
        <v>1700</v>
      </c>
      <c r="K121" s="6">
        <f t="shared" si="6"/>
        <v>1700</v>
      </c>
      <c r="L121" s="32"/>
      <c r="M121" s="35"/>
      <c r="N121" s="7"/>
      <c r="Q121" s="11"/>
      <c r="R121" s="20"/>
      <c r="S121" s="11"/>
      <c r="T121" s="11"/>
    </row>
    <row r="122" spans="1:20" ht="15.75" outlineLevel="1">
      <c r="A122" s="4" t="s">
        <v>290</v>
      </c>
      <c r="B122" s="30" t="s">
        <v>276</v>
      </c>
      <c r="C122" s="31" t="s">
        <v>499</v>
      </c>
      <c r="D122" s="32">
        <v>2</v>
      </c>
      <c r="E122" s="33">
        <v>1836</v>
      </c>
      <c r="F122" s="33"/>
      <c r="G122" s="33"/>
      <c r="H122" s="33"/>
      <c r="I122" s="110"/>
      <c r="J122" s="70">
        <f t="shared" si="5"/>
        <v>3672</v>
      </c>
      <c r="K122" s="6">
        <f t="shared" si="6"/>
        <v>3672</v>
      </c>
      <c r="L122" s="32"/>
      <c r="M122" s="35"/>
      <c r="N122" s="7"/>
      <c r="Q122" s="11"/>
      <c r="R122" s="20"/>
      <c r="S122" s="11"/>
      <c r="T122" s="11"/>
    </row>
    <row r="123" spans="1:20" ht="15.75" outlineLevel="1">
      <c r="A123" s="4" t="s">
        <v>291</v>
      </c>
      <c r="B123" s="30" t="s">
        <v>277</v>
      </c>
      <c r="C123" s="31" t="s">
        <v>499</v>
      </c>
      <c r="D123" s="32">
        <v>1</v>
      </c>
      <c r="E123" s="33">
        <v>2563</v>
      </c>
      <c r="F123" s="33"/>
      <c r="G123" s="33"/>
      <c r="H123" s="33"/>
      <c r="I123" s="110"/>
      <c r="J123" s="70">
        <f t="shared" si="5"/>
        <v>2563</v>
      </c>
      <c r="K123" s="6">
        <f t="shared" si="6"/>
        <v>2563</v>
      </c>
      <c r="L123" s="32"/>
      <c r="M123" s="35"/>
      <c r="N123" s="7"/>
      <c r="Q123" s="11"/>
      <c r="R123" s="20"/>
      <c r="S123" s="11"/>
      <c r="T123" s="11"/>
    </row>
    <row r="124" spans="1:20" ht="15.75" outlineLevel="1">
      <c r="A124" s="125" t="s">
        <v>190</v>
      </c>
      <c r="B124" s="37" t="s">
        <v>292</v>
      </c>
      <c r="C124" s="38" t="s">
        <v>499</v>
      </c>
      <c r="D124" s="39">
        <f>D125+D126</f>
        <v>4</v>
      </c>
      <c r="E124" s="39">
        <f aca="true" t="shared" si="7" ref="E124:K124">E125+E126</f>
        <v>0</v>
      </c>
      <c r="F124" s="39">
        <f t="shared" si="7"/>
        <v>0</v>
      </c>
      <c r="G124" s="39">
        <f t="shared" si="7"/>
        <v>0</v>
      </c>
      <c r="H124" s="39">
        <f t="shared" si="7"/>
        <v>0</v>
      </c>
      <c r="I124" s="39">
        <f t="shared" si="7"/>
        <v>0</v>
      </c>
      <c r="J124" s="74">
        <f>J125+J126</f>
        <v>18040</v>
      </c>
      <c r="K124" s="74">
        <f t="shared" si="7"/>
        <v>18040</v>
      </c>
      <c r="L124" s="32"/>
      <c r="M124" s="35"/>
      <c r="N124" s="7"/>
      <c r="Q124" s="11"/>
      <c r="R124" s="20"/>
      <c r="S124" s="11"/>
      <c r="T124" s="11"/>
    </row>
    <row r="125" spans="1:20" ht="15.75" outlineLevel="1">
      <c r="A125" s="4" t="s">
        <v>295</v>
      </c>
      <c r="B125" s="30" t="s">
        <v>293</v>
      </c>
      <c r="C125" s="31" t="s">
        <v>499</v>
      </c>
      <c r="D125" s="32">
        <v>2</v>
      </c>
      <c r="E125" s="33"/>
      <c r="F125" s="33"/>
      <c r="G125" s="33"/>
      <c r="H125" s="33"/>
      <c r="I125" s="110"/>
      <c r="J125" s="70">
        <v>6074</v>
      </c>
      <c r="K125" s="6">
        <f t="shared" si="6"/>
        <v>6074</v>
      </c>
      <c r="L125" s="32"/>
      <c r="M125" s="35"/>
      <c r="N125" s="7"/>
      <c r="Q125" s="11"/>
      <c r="R125" s="20"/>
      <c r="S125" s="11"/>
      <c r="T125" s="11"/>
    </row>
    <row r="126" spans="1:20" ht="15.75" outlineLevel="1">
      <c r="A126" s="4" t="s">
        <v>296</v>
      </c>
      <c r="B126" s="30" t="s">
        <v>294</v>
      </c>
      <c r="C126" s="31" t="s">
        <v>499</v>
      </c>
      <c r="D126" s="32">
        <v>2</v>
      </c>
      <c r="E126" s="33"/>
      <c r="F126" s="33"/>
      <c r="G126" s="33"/>
      <c r="H126" s="33"/>
      <c r="I126" s="110"/>
      <c r="J126" s="70">
        <v>11966</v>
      </c>
      <c r="K126" s="6">
        <f t="shared" si="6"/>
        <v>11966</v>
      </c>
      <c r="L126" s="32"/>
      <c r="M126" s="35"/>
      <c r="N126" s="7"/>
      <c r="Q126" s="11"/>
      <c r="R126" s="20"/>
      <c r="S126" s="11"/>
      <c r="T126" s="11"/>
    </row>
    <row r="127" spans="1:20" s="65" customFormat="1" ht="15.75">
      <c r="A127" s="36" t="s">
        <v>757</v>
      </c>
      <c r="B127" s="37" t="s">
        <v>143</v>
      </c>
      <c r="C127" s="38" t="s">
        <v>499</v>
      </c>
      <c r="D127" s="39">
        <f>D128+D129+D130+D131+D132+D133</f>
        <v>53</v>
      </c>
      <c r="E127" s="40"/>
      <c r="F127" s="40"/>
      <c r="G127" s="40"/>
      <c r="H127" s="40"/>
      <c r="I127" s="41"/>
      <c r="J127" s="42">
        <f>SUM(J128:J133)</f>
        <v>29840</v>
      </c>
      <c r="K127" s="42">
        <f>SUM(K128:K133)</f>
        <v>29840</v>
      </c>
      <c r="L127" s="39"/>
      <c r="M127" s="43"/>
      <c r="N127" s="44"/>
      <c r="O127" s="1"/>
      <c r="P127" s="66"/>
      <c r="Q127" s="11"/>
      <c r="R127" s="20"/>
      <c r="S127" s="11"/>
      <c r="T127" s="11"/>
    </row>
    <row r="128" spans="1:20" s="65" customFormat="1" ht="15.75">
      <c r="A128" s="4" t="s">
        <v>756</v>
      </c>
      <c r="B128" s="30" t="s">
        <v>297</v>
      </c>
      <c r="C128" s="31" t="s">
        <v>499</v>
      </c>
      <c r="D128" s="32">
        <v>1</v>
      </c>
      <c r="E128" s="40"/>
      <c r="F128" s="40"/>
      <c r="G128" s="40"/>
      <c r="H128" s="40"/>
      <c r="I128" s="41"/>
      <c r="J128" s="6">
        <v>1180</v>
      </c>
      <c r="K128" s="6">
        <f aca="true" t="shared" si="8" ref="K128:K133">J128</f>
        <v>1180</v>
      </c>
      <c r="L128" s="39"/>
      <c r="M128" s="43"/>
      <c r="N128" s="44"/>
      <c r="O128" s="1"/>
      <c r="P128" s="66"/>
      <c r="Q128" s="11"/>
      <c r="R128" s="20"/>
      <c r="S128" s="11"/>
      <c r="T128" s="11"/>
    </row>
    <row r="129" spans="1:20" ht="15.75" outlineLevel="1">
      <c r="A129" s="4" t="s">
        <v>758</v>
      </c>
      <c r="B129" s="30" t="s">
        <v>471</v>
      </c>
      <c r="C129" s="31" t="s">
        <v>499</v>
      </c>
      <c r="D129" s="67">
        <f>7+10</f>
        <v>17</v>
      </c>
      <c r="E129" s="68">
        <v>300</v>
      </c>
      <c r="F129" s="68"/>
      <c r="G129" s="68"/>
      <c r="H129" s="68"/>
      <c r="I129" s="69"/>
      <c r="J129" s="70">
        <f>D129*E129</f>
        <v>5100</v>
      </c>
      <c r="K129" s="6">
        <f t="shared" si="8"/>
        <v>5100</v>
      </c>
      <c r="L129" s="32"/>
      <c r="M129" s="35"/>
      <c r="N129" s="7"/>
      <c r="Q129" s="11"/>
      <c r="R129" s="20"/>
      <c r="S129" s="11"/>
      <c r="T129" s="11"/>
    </row>
    <row r="130" spans="1:20" ht="15.75" outlineLevel="1">
      <c r="A130" s="4" t="s">
        <v>759</v>
      </c>
      <c r="B130" s="30" t="s">
        <v>298</v>
      </c>
      <c r="C130" s="31" t="s">
        <v>499</v>
      </c>
      <c r="D130" s="67">
        <f>5+10</f>
        <v>15</v>
      </c>
      <c r="E130" s="68">
        <v>351</v>
      </c>
      <c r="F130" s="68"/>
      <c r="G130" s="68"/>
      <c r="H130" s="68"/>
      <c r="I130" s="69"/>
      <c r="J130" s="70">
        <f>D130*E130</f>
        <v>5265</v>
      </c>
      <c r="K130" s="6">
        <f t="shared" si="8"/>
        <v>5265</v>
      </c>
      <c r="L130" s="32"/>
      <c r="M130" s="35"/>
      <c r="N130" s="7"/>
      <c r="Q130" s="11"/>
      <c r="R130" s="20"/>
      <c r="S130" s="11"/>
      <c r="T130" s="11"/>
    </row>
    <row r="131" spans="1:20" ht="15.75" outlineLevel="1">
      <c r="A131" s="4" t="s">
        <v>760</v>
      </c>
      <c r="B131" s="30" t="s">
        <v>326</v>
      </c>
      <c r="C131" s="31" t="s">
        <v>499</v>
      </c>
      <c r="D131" s="67">
        <v>7</v>
      </c>
      <c r="E131" s="68">
        <v>149</v>
      </c>
      <c r="F131" s="68"/>
      <c r="G131" s="68"/>
      <c r="H131" s="68"/>
      <c r="I131" s="69"/>
      <c r="J131" s="70">
        <f>D131*E131</f>
        <v>1043</v>
      </c>
      <c r="K131" s="6">
        <f t="shared" si="8"/>
        <v>1043</v>
      </c>
      <c r="L131" s="32"/>
      <c r="M131" s="35"/>
      <c r="N131" s="7"/>
      <c r="Q131" s="11"/>
      <c r="R131" s="20"/>
      <c r="S131" s="11"/>
      <c r="T131" s="11"/>
    </row>
    <row r="132" spans="1:20" ht="15.75" outlineLevel="1">
      <c r="A132" s="4" t="s">
        <v>480</v>
      </c>
      <c r="B132" s="30" t="s">
        <v>327</v>
      </c>
      <c r="C132" s="31" t="s">
        <v>499</v>
      </c>
      <c r="D132" s="67">
        <v>5</v>
      </c>
      <c r="E132" s="68">
        <v>1700</v>
      </c>
      <c r="F132" s="68"/>
      <c r="G132" s="68"/>
      <c r="H132" s="68"/>
      <c r="I132" s="69"/>
      <c r="J132" s="70">
        <f>D132*E132</f>
        <v>8500</v>
      </c>
      <c r="K132" s="6">
        <f t="shared" si="8"/>
        <v>8500</v>
      </c>
      <c r="L132" s="32"/>
      <c r="M132" s="35"/>
      <c r="N132" s="7"/>
      <c r="Q132" s="11"/>
      <c r="R132" s="20"/>
      <c r="S132" s="11"/>
      <c r="T132" s="11"/>
    </row>
    <row r="133" spans="1:20" ht="15.75" outlineLevel="1">
      <c r="A133" s="4" t="s">
        <v>761</v>
      </c>
      <c r="B133" s="30" t="s">
        <v>300</v>
      </c>
      <c r="C133" s="31" t="s">
        <v>499</v>
      </c>
      <c r="D133" s="67">
        <v>8</v>
      </c>
      <c r="E133" s="68">
        <v>1094</v>
      </c>
      <c r="F133" s="68"/>
      <c r="G133" s="68"/>
      <c r="H133" s="68"/>
      <c r="I133" s="69"/>
      <c r="J133" s="70">
        <f>D133*E133</f>
        <v>8752</v>
      </c>
      <c r="K133" s="6">
        <f t="shared" si="8"/>
        <v>8752</v>
      </c>
      <c r="L133" s="32"/>
      <c r="M133" s="35"/>
      <c r="N133" s="7"/>
      <c r="Q133" s="11"/>
      <c r="R133" s="20"/>
      <c r="S133" s="11"/>
      <c r="T133" s="11"/>
    </row>
    <row r="134" spans="1:20" s="3" customFormat="1" ht="31.5">
      <c r="A134" s="21" t="s">
        <v>125</v>
      </c>
      <c r="B134" s="47" t="s">
        <v>473</v>
      </c>
      <c r="C134" s="23"/>
      <c r="D134" s="24"/>
      <c r="E134" s="25"/>
      <c r="F134" s="25"/>
      <c r="G134" s="25"/>
      <c r="H134" s="25"/>
      <c r="I134" s="26"/>
      <c r="J134" s="27">
        <f>J135+J137+J142</f>
        <v>379221</v>
      </c>
      <c r="K134" s="27">
        <f>K135+K137+K142</f>
        <v>379221</v>
      </c>
      <c r="L134" s="24"/>
      <c r="M134" s="28"/>
      <c r="N134" s="29"/>
      <c r="P134" s="20"/>
      <c r="Q134" s="11"/>
      <c r="R134" s="20"/>
      <c r="S134" s="11"/>
      <c r="T134" s="11"/>
    </row>
    <row r="135" spans="1:20" s="3" customFormat="1" ht="31.5">
      <c r="A135" s="21" t="s">
        <v>3</v>
      </c>
      <c r="B135" s="47" t="s">
        <v>65</v>
      </c>
      <c r="C135" s="23" t="str">
        <f>C136</f>
        <v>работа</v>
      </c>
      <c r="D135" s="24">
        <f>D136</f>
        <v>1</v>
      </c>
      <c r="E135" s="25"/>
      <c r="F135" s="25"/>
      <c r="G135" s="25"/>
      <c r="H135" s="25"/>
      <c r="I135" s="26"/>
      <c r="J135" s="27">
        <f>J136</f>
        <v>225904</v>
      </c>
      <c r="K135" s="27">
        <f>K136</f>
        <v>225904</v>
      </c>
      <c r="L135" s="24"/>
      <c r="M135" s="28"/>
      <c r="N135" s="29"/>
      <c r="P135" s="20"/>
      <c r="Q135" s="11"/>
      <c r="R135" s="20"/>
      <c r="S135" s="11"/>
      <c r="T135" s="11"/>
    </row>
    <row r="136" spans="1:20" s="3" customFormat="1" ht="31.5" outlineLevel="1">
      <c r="A136" s="4" t="s">
        <v>14</v>
      </c>
      <c r="B136" s="71" t="s">
        <v>13</v>
      </c>
      <c r="C136" s="31" t="s">
        <v>501</v>
      </c>
      <c r="D136" s="32">
        <v>1</v>
      </c>
      <c r="E136" s="33"/>
      <c r="F136" s="33"/>
      <c r="G136" s="33"/>
      <c r="H136" s="33"/>
      <c r="I136" s="34"/>
      <c r="J136" s="6">
        <v>225904</v>
      </c>
      <c r="K136" s="6">
        <f>J136</f>
        <v>225904</v>
      </c>
      <c r="L136" s="32"/>
      <c r="M136" s="35"/>
      <c r="N136" s="7"/>
      <c r="O136" s="1"/>
      <c r="P136" s="20"/>
      <c r="Q136" s="11"/>
      <c r="R136" s="20"/>
      <c r="S136" s="11"/>
      <c r="T136" s="11"/>
    </row>
    <row r="137" spans="1:20" s="3" customFormat="1" ht="31.5">
      <c r="A137" s="21" t="s">
        <v>4</v>
      </c>
      <c r="B137" s="47" t="s">
        <v>149</v>
      </c>
      <c r="C137" s="23"/>
      <c r="D137" s="24"/>
      <c r="E137" s="25"/>
      <c r="F137" s="25"/>
      <c r="G137" s="25"/>
      <c r="H137" s="25"/>
      <c r="I137" s="72"/>
      <c r="J137" s="29">
        <f>J138+J140</f>
        <v>2483</v>
      </c>
      <c r="K137" s="29">
        <f>K138+K140</f>
        <v>2483</v>
      </c>
      <c r="L137" s="24"/>
      <c r="M137" s="28"/>
      <c r="N137" s="29"/>
      <c r="P137" s="20"/>
      <c r="Q137" s="11"/>
      <c r="R137" s="20"/>
      <c r="S137" s="11"/>
      <c r="T137" s="11"/>
    </row>
    <row r="138" spans="1:20" s="45" customFormat="1" ht="31.5">
      <c r="A138" s="36" t="s">
        <v>15</v>
      </c>
      <c r="B138" s="37" t="s">
        <v>150</v>
      </c>
      <c r="C138" s="38" t="str">
        <f>C139</f>
        <v>услуга</v>
      </c>
      <c r="D138" s="39">
        <f>D139</f>
        <v>1</v>
      </c>
      <c r="E138" s="40"/>
      <c r="F138" s="40"/>
      <c r="G138" s="40"/>
      <c r="H138" s="40"/>
      <c r="I138" s="41"/>
      <c r="J138" s="42">
        <f>J139</f>
        <v>2163</v>
      </c>
      <c r="K138" s="42">
        <f>K139</f>
        <v>2163</v>
      </c>
      <c r="L138" s="39"/>
      <c r="M138" s="43"/>
      <c r="N138" s="44"/>
      <c r="P138" s="46"/>
      <c r="Q138" s="11"/>
      <c r="R138" s="20"/>
      <c r="S138" s="11"/>
      <c r="T138" s="11"/>
    </row>
    <row r="139" spans="1:20" s="3" customFormat="1" ht="31.5" outlineLevel="1">
      <c r="A139" s="4" t="s">
        <v>16</v>
      </c>
      <c r="B139" s="71" t="s">
        <v>13</v>
      </c>
      <c r="C139" s="31" t="s">
        <v>496</v>
      </c>
      <c r="D139" s="32">
        <v>1</v>
      </c>
      <c r="E139" s="33"/>
      <c r="F139" s="33"/>
      <c r="G139" s="33"/>
      <c r="H139" s="33"/>
      <c r="I139" s="34"/>
      <c r="J139" s="6">
        <v>2163</v>
      </c>
      <c r="K139" s="6">
        <f>J139</f>
        <v>2163</v>
      </c>
      <c r="L139" s="32"/>
      <c r="M139" s="35"/>
      <c r="N139" s="7"/>
      <c r="P139" s="20"/>
      <c r="Q139" s="11"/>
      <c r="R139" s="20"/>
      <c r="S139" s="11"/>
      <c r="T139" s="11"/>
    </row>
    <row r="140" spans="1:20" s="45" customFormat="1" ht="31.5">
      <c r="A140" s="36" t="s">
        <v>17</v>
      </c>
      <c r="B140" s="37" t="s">
        <v>151</v>
      </c>
      <c r="C140" s="38" t="str">
        <f>C141</f>
        <v>услуга</v>
      </c>
      <c r="D140" s="39">
        <f>D141</f>
        <v>1</v>
      </c>
      <c r="E140" s="40"/>
      <c r="F140" s="40"/>
      <c r="G140" s="40"/>
      <c r="H140" s="40"/>
      <c r="I140" s="41"/>
      <c r="J140" s="42">
        <f>J141</f>
        <v>320</v>
      </c>
      <c r="K140" s="42">
        <f>K141</f>
        <v>320</v>
      </c>
      <c r="L140" s="39"/>
      <c r="M140" s="43"/>
      <c r="N140" s="44"/>
      <c r="P140" s="46"/>
      <c r="Q140" s="11"/>
      <c r="R140" s="20"/>
      <c r="S140" s="11"/>
      <c r="T140" s="11"/>
    </row>
    <row r="141" spans="1:20" s="3" customFormat="1" ht="31.5" outlineLevel="1">
      <c r="A141" s="4" t="s">
        <v>18</v>
      </c>
      <c r="B141" s="71" t="s">
        <v>13</v>
      </c>
      <c r="C141" s="31" t="s">
        <v>496</v>
      </c>
      <c r="D141" s="32">
        <v>1</v>
      </c>
      <c r="E141" s="33"/>
      <c r="F141" s="33"/>
      <c r="G141" s="33"/>
      <c r="H141" s="33"/>
      <c r="I141" s="34"/>
      <c r="J141" s="6">
        <v>320</v>
      </c>
      <c r="K141" s="6">
        <f>J141</f>
        <v>320</v>
      </c>
      <c r="L141" s="32"/>
      <c r="M141" s="35"/>
      <c r="N141" s="7"/>
      <c r="P141" s="20"/>
      <c r="Q141" s="11"/>
      <c r="R141" s="20"/>
      <c r="S141" s="11"/>
      <c r="T141" s="11"/>
    </row>
    <row r="142" spans="1:20" s="3" customFormat="1" ht="31.5">
      <c r="A142" s="21" t="s">
        <v>23</v>
      </c>
      <c r="B142" s="47" t="s">
        <v>29</v>
      </c>
      <c r="C142" s="23" t="s">
        <v>499</v>
      </c>
      <c r="D142" s="24">
        <f>D143+D147+D149</f>
        <v>36</v>
      </c>
      <c r="E142" s="25"/>
      <c r="F142" s="25"/>
      <c r="G142" s="25"/>
      <c r="H142" s="25"/>
      <c r="I142" s="72"/>
      <c r="J142" s="29">
        <f>J143+J147+J149</f>
        <v>150834</v>
      </c>
      <c r="K142" s="29">
        <f>K143+K147+K149</f>
        <v>150834</v>
      </c>
      <c r="L142" s="24"/>
      <c r="M142" s="28"/>
      <c r="N142" s="29"/>
      <c r="P142" s="20"/>
      <c r="Q142" s="11"/>
      <c r="R142" s="20"/>
      <c r="S142" s="11"/>
      <c r="T142" s="11"/>
    </row>
    <row r="143" spans="1:20" s="45" customFormat="1" ht="15.75">
      <c r="A143" s="36" t="s">
        <v>9</v>
      </c>
      <c r="B143" s="37" t="s">
        <v>28</v>
      </c>
      <c r="C143" s="38" t="s">
        <v>499</v>
      </c>
      <c r="D143" s="39">
        <f>SUM(D144:D146)</f>
        <v>12</v>
      </c>
      <c r="E143" s="40"/>
      <c r="F143" s="40"/>
      <c r="G143" s="40"/>
      <c r="H143" s="40"/>
      <c r="I143" s="41"/>
      <c r="J143" s="42">
        <f>SUM(J144:J146)</f>
        <v>48687</v>
      </c>
      <c r="K143" s="42">
        <f>SUM(K144:K146)</f>
        <v>48687</v>
      </c>
      <c r="L143" s="39"/>
      <c r="M143" s="43"/>
      <c r="N143" s="44"/>
      <c r="P143" s="46"/>
      <c r="Q143" s="11"/>
      <c r="R143" s="20"/>
      <c r="S143" s="11"/>
      <c r="T143" s="11"/>
    </row>
    <row r="144" spans="1:20" s="3" customFormat="1" ht="15.75" outlineLevel="1">
      <c r="A144" s="4" t="s">
        <v>30</v>
      </c>
      <c r="B144" s="71" t="s">
        <v>33</v>
      </c>
      <c r="C144" s="31" t="s">
        <v>499</v>
      </c>
      <c r="D144" s="32">
        <v>5</v>
      </c>
      <c r="E144" s="33">
        <v>4018</v>
      </c>
      <c r="F144" s="33"/>
      <c r="G144" s="33"/>
      <c r="H144" s="33"/>
      <c r="I144" s="34"/>
      <c r="J144" s="6">
        <f>D144*E144</f>
        <v>20090</v>
      </c>
      <c r="K144" s="6">
        <f>J144</f>
        <v>20090</v>
      </c>
      <c r="L144" s="32"/>
      <c r="M144" s="35"/>
      <c r="N144" s="7"/>
      <c r="O144" s="1"/>
      <c r="P144" s="20"/>
      <c r="Q144" s="11"/>
      <c r="R144" s="20"/>
      <c r="S144" s="11"/>
      <c r="T144" s="11"/>
    </row>
    <row r="145" spans="1:20" s="3" customFormat="1" ht="15.75" outlineLevel="1">
      <c r="A145" s="4" t="s">
        <v>31</v>
      </c>
      <c r="B145" s="71" t="s">
        <v>32</v>
      </c>
      <c r="C145" s="31" t="s">
        <v>499</v>
      </c>
      <c r="D145" s="32">
        <v>2</v>
      </c>
      <c r="E145" s="33">
        <v>6696</v>
      </c>
      <c r="F145" s="33"/>
      <c r="G145" s="33"/>
      <c r="H145" s="33"/>
      <c r="I145" s="34"/>
      <c r="J145" s="6">
        <f>D145*E145</f>
        <v>13392</v>
      </c>
      <c r="K145" s="6">
        <f>J145</f>
        <v>13392</v>
      </c>
      <c r="L145" s="32"/>
      <c r="M145" s="35"/>
      <c r="N145" s="7"/>
      <c r="O145" s="1"/>
      <c r="P145" s="20"/>
      <c r="Q145" s="11"/>
      <c r="R145" s="20"/>
      <c r="S145" s="11"/>
      <c r="T145" s="11"/>
    </row>
    <row r="146" spans="1:20" s="3" customFormat="1" ht="15.75" outlineLevel="1">
      <c r="A146" s="4" t="s">
        <v>34</v>
      </c>
      <c r="B146" s="71" t="s">
        <v>35</v>
      </c>
      <c r="C146" s="31" t="s">
        <v>499</v>
      </c>
      <c r="D146" s="32">
        <v>5</v>
      </c>
      <c r="E146" s="33">
        <v>3041</v>
      </c>
      <c r="F146" s="33"/>
      <c r="G146" s="33"/>
      <c r="H146" s="33"/>
      <c r="I146" s="34"/>
      <c r="J146" s="6">
        <f>D146*E146</f>
        <v>15205</v>
      </c>
      <c r="K146" s="6">
        <f>J146</f>
        <v>15205</v>
      </c>
      <c r="L146" s="32"/>
      <c r="M146" s="35"/>
      <c r="N146" s="7"/>
      <c r="O146" s="1"/>
      <c r="P146" s="20"/>
      <c r="Q146" s="11"/>
      <c r="R146" s="20"/>
      <c r="S146" s="11"/>
      <c r="T146" s="11"/>
    </row>
    <row r="147" spans="1:20" s="45" customFormat="1" ht="15.75">
      <c r="A147" s="36" t="s">
        <v>10</v>
      </c>
      <c r="B147" s="37" t="s">
        <v>36</v>
      </c>
      <c r="C147" s="38" t="s">
        <v>499</v>
      </c>
      <c r="D147" s="39">
        <f>D148</f>
        <v>10</v>
      </c>
      <c r="E147" s="40"/>
      <c r="F147" s="40"/>
      <c r="G147" s="40"/>
      <c r="H147" s="40"/>
      <c r="I147" s="41"/>
      <c r="J147" s="42">
        <f>J148</f>
        <v>55790</v>
      </c>
      <c r="K147" s="42">
        <f>K148</f>
        <v>55790</v>
      </c>
      <c r="L147" s="39"/>
      <c r="M147" s="43"/>
      <c r="N147" s="44"/>
      <c r="O147" s="1"/>
      <c r="P147" s="46"/>
      <c r="Q147" s="11"/>
      <c r="R147" s="20"/>
      <c r="S147" s="11"/>
      <c r="T147" s="11"/>
    </row>
    <row r="148" spans="1:20" s="3" customFormat="1" ht="15.75" outlineLevel="1">
      <c r="A148" s="4" t="s">
        <v>37</v>
      </c>
      <c r="B148" s="71" t="s">
        <v>38</v>
      </c>
      <c r="C148" s="31" t="s">
        <v>499</v>
      </c>
      <c r="D148" s="32">
        <v>10</v>
      </c>
      <c r="E148" s="33">
        <v>5579</v>
      </c>
      <c r="F148" s="33"/>
      <c r="G148" s="33"/>
      <c r="H148" s="33"/>
      <c r="I148" s="34"/>
      <c r="J148" s="6">
        <f>D148*E148</f>
        <v>55790</v>
      </c>
      <c r="K148" s="6">
        <f>J148</f>
        <v>55790</v>
      </c>
      <c r="L148" s="32"/>
      <c r="M148" s="35"/>
      <c r="N148" s="7"/>
      <c r="O148" s="1"/>
      <c r="P148" s="20"/>
      <c r="Q148" s="11"/>
      <c r="R148" s="20"/>
      <c r="S148" s="11"/>
      <c r="T148" s="11"/>
    </row>
    <row r="149" spans="1:20" s="45" customFormat="1" ht="15.75">
      <c r="A149" s="36" t="s">
        <v>11</v>
      </c>
      <c r="B149" s="37" t="s">
        <v>39</v>
      </c>
      <c r="C149" s="38" t="s">
        <v>499</v>
      </c>
      <c r="D149" s="39">
        <f>SUM(D150:D154)</f>
        <v>14</v>
      </c>
      <c r="E149" s="40"/>
      <c r="F149" s="40"/>
      <c r="G149" s="40"/>
      <c r="H149" s="40"/>
      <c r="I149" s="41"/>
      <c r="J149" s="42">
        <f>SUM(J150:J154)</f>
        <v>46357</v>
      </c>
      <c r="K149" s="42">
        <f>SUM(K150:K154)</f>
        <v>46357</v>
      </c>
      <c r="L149" s="39"/>
      <c r="M149" s="43"/>
      <c r="N149" s="44"/>
      <c r="O149" s="1"/>
      <c r="P149" s="46"/>
      <c r="Q149" s="11"/>
      <c r="R149" s="20"/>
      <c r="S149" s="11"/>
      <c r="T149" s="11"/>
    </row>
    <row r="150" spans="1:20" s="3" customFormat="1" ht="15.75" outlineLevel="1">
      <c r="A150" s="4" t="s">
        <v>40</v>
      </c>
      <c r="B150" s="71" t="s">
        <v>45</v>
      </c>
      <c r="C150" s="31" t="s">
        <v>499</v>
      </c>
      <c r="D150" s="32">
        <v>2</v>
      </c>
      <c r="E150" s="33">
        <v>10714</v>
      </c>
      <c r="F150" s="33"/>
      <c r="G150" s="33"/>
      <c r="H150" s="33"/>
      <c r="I150" s="34"/>
      <c r="J150" s="6">
        <f>D150*E150</f>
        <v>21428</v>
      </c>
      <c r="K150" s="6">
        <f>J150</f>
        <v>21428</v>
      </c>
      <c r="L150" s="32"/>
      <c r="M150" s="35"/>
      <c r="N150" s="7"/>
      <c r="O150" s="1"/>
      <c r="P150" s="20"/>
      <c r="Q150" s="11"/>
      <c r="R150" s="20"/>
      <c r="S150" s="11"/>
      <c r="T150" s="11"/>
    </row>
    <row r="151" spans="1:20" s="3" customFormat="1" ht="15.75" outlineLevel="1">
      <c r="A151" s="4" t="s">
        <v>41</v>
      </c>
      <c r="B151" s="71" t="s">
        <v>46</v>
      </c>
      <c r="C151" s="31" t="s">
        <v>499</v>
      </c>
      <c r="D151" s="32">
        <v>3</v>
      </c>
      <c r="E151" s="33">
        <v>1500</v>
      </c>
      <c r="F151" s="33"/>
      <c r="G151" s="33"/>
      <c r="H151" s="33"/>
      <c r="I151" s="34"/>
      <c r="J151" s="6">
        <f>D151*E151</f>
        <v>4500</v>
      </c>
      <c r="K151" s="6">
        <f>J151</f>
        <v>4500</v>
      </c>
      <c r="L151" s="32"/>
      <c r="M151" s="35"/>
      <c r="N151" s="7"/>
      <c r="O151" s="1"/>
      <c r="P151" s="20"/>
      <c r="Q151" s="11"/>
      <c r="R151" s="20"/>
      <c r="S151" s="11"/>
      <c r="T151" s="11"/>
    </row>
    <row r="152" spans="1:20" s="3" customFormat="1" ht="15.75" outlineLevel="1">
      <c r="A152" s="4" t="s">
        <v>42</v>
      </c>
      <c r="B152" s="71" t="s">
        <v>47</v>
      </c>
      <c r="C152" s="31" t="s">
        <v>499</v>
      </c>
      <c r="D152" s="32">
        <v>2</v>
      </c>
      <c r="E152" s="33">
        <v>571</v>
      </c>
      <c r="F152" s="33"/>
      <c r="G152" s="33"/>
      <c r="H152" s="33"/>
      <c r="I152" s="34"/>
      <c r="J152" s="6">
        <f>D152*E152</f>
        <v>1142</v>
      </c>
      <c r="K152" s="6">
        <f>J152</f>
        <v>1142</v>
      </c>
      <c r="L152" s="32"/>
      <c r="M152" s="35"/>
      <c r="N152" s="7"/>
      <c r="O152" s="1"/>
      <c r="P152" s="20"/>
      <c r="Q152" s="11"/>
      <c r="R152" s="20"/>
      <c r="S152" s="11"/>
      <c r="T152" s="11"/>
    </row>
    <row r="153" spans="1:20" s="3" customFormat="1" ht="15.75" outlineLevel="1">
      <c r="A153" s="4" t="s">
        <v>43</v>
      </c>
      <c r="B153" s="71" t="s">
        <v>48</v>
      </c>
      <c r="C153" s="31" t="s">
        <v>499</v>
      </c>
      <c r="D153" s="32">
        <v>2</v>
      </c>
      <c r="E153" s="33">
        <v>8571</v>
      </c>
      <c r="F153" s="33"/>
      <c r="G153" s="33"/>
      <c r="H153" s="33"/>
      <c r="I153" s="34"/>
      <c r="J153" s="6">
        <f>D153*E153</f>
        <v>17142</v>
      </c>
      <c r="K153" s="6">
        <f>J153</f>
        <v>17142</v>
      </c>
      <c r="L153" s="32"/>
      <c r="M153" s="35"/>
      <c r="N153" s="7"/>
      <c r="O153" s="1"/>
      <c r="P153" s="20"/>
      <c r="Q153" s="11"/>
      <c r="R153" s="20"/>
      <c r="S153" s="11"/>
      <c r="T153" s="11"/>
    </row>
    <row r="154" spans="1:20" s="3" customFormat="1" ht="15.75" outlineLevel="1">
      <c r="A154" s="4" t="s">
        <v>44</v>
      </c>
      <c r="B154" s="71" t="s">
        <v>49</v>
      </c>
      <c r="C154" s="31" t="s">
        <v>499</v>
      </c>
      <c r="D154" s="32">
        <v>5</v>
      </c>
      <c r="E154" s="33">
        <v>429</v>
      </c>
      <c r="F154" s="33"/>
      <c r="G154" s="33"/>
      <c r="H154" s="33"/>
      <c r="I154" s="34"/>
      <c r="J154" s="6">
        <f>D154*E154</f>
        <v>2145</v>
      </c>
      <c r="K154" s="6">
        <f>J154</f>
        <v>2145</v>
      </c>
      <c r="L154" s="32"/>
      <c r="M154" s="35"/>
      <c r="N154" s="7"/>
      <c r="O154" s="1"/>
      <c r="P154" s="20"/>
      <c r="Q154" s="11"/>
      <c r="R154" s="20"/>
      <c r="S154" s="11"/>
      <c r="T154" s="11"/>
    </row>
    <row r="155" spans="1:20" s="3" customFormat="1" ht="15.75">
      <c r="A155" s="21" t="s">
        <v>2</v>
      </c>
      <c r="B155" s="47" t="s">
        <v>66</v>
      </c>
      <c r="C155" s="23" t="s">
        <v>499</v>
      </c>
      <c r="D155" s="24">
        <f>SUM(D156:D158)</f>
        <v>6</v>
      </c>
      <c r="E155" s="25"/>
      <c r="F155" s="25"/>
      <c r="G155" s="25"/>
      <c r="H155" s="25"/>
      <c r="I155" s="26"/>
      <c r="J155" s="27">
        <f>SUM(J156:J158)</f>
        <v>133032</v>
      </c>
      <c r="K155" s="27">
        <f>SUM(K156:K158)</f>
        <v>133032</v>
      </c>
      <c r="L155" s="24"/>
      <c r="M155" s="28"/>
      <c r="N155" s="29"/>
      <c r="P155" s="20"/>
      <c r="Q155" s="11"/>
      <c r="R155" s="20"/>
      <c r="S155" s="11"/>
      <c r="T155" s="11"/>
    </row>
    <row r="156" spans="1:20" s="3" customFormat="1" ht="15.75" outlineLevel="1">
      <c r="A156" s="4" t="s">
        <v>3</v>
      </c>
      <c r="B156" s="71" t="s">
        <v>474</v>
      </c>
      <c r="C156" s="31" t="s">
        <v>499</v>
      </c>
      <c r="D156" s="32">
        <v>4</v>
      </c>
      <c r="E156" s="33">
        <v>14151</v>
      </c>
      <c r="F156" s="33"/>
      <c r="G156" s="33"/>
      <c r="H156" s="33"/>
      <c r="I156" s="34"/>
      <c r="J156" s="6">
        <f>D156*E156</f>
        <v>56604</v>
      </c>
      <c r="K156" s="6">
        <f>J156</f>
        <v>56604</v>
      </c>
      <c r="L156" s="32"/>
      <c r="M156" s="35"/>
      <c r="N156" s="7"/>
      <c r="O156" s="1"/>
      <c r="P156" s="20"/>
      <c r="Q156" s="11"/>
      <c r="R156" s="20"/>
      <c r="S156" s="11"/>
      <c r="T156" s="11"/>
    </row>
    <row r="157" spans="1:20" s="3" customFormat="1" ht="24.75" customHeight="1" outlineLevel="1">
      <c r="A157" s="4" t="s">
        <v>4</v>
      </c>
      <c r="B157" s="98" t="s">
        <v>56</v>
      </c>
      <c r="C157" s="31" t="s">
        <v>499</v>
      </c>
      <c r="D157" s="32">
        <v>1</v>
      </c>
      <c r="E157" s="33">
        <v>30446</v>
      </c>
      <c r="F157" s="33"/>
      <c r="G157" s="33"/>
      <c r="H157" s="33"/>
      <c r="I157" s="34"/>
      <c r="J157" s="6">
        <f>D157*E157</f>
        <v>30446</v>
      </c>
      <c r="K157" s="6">
        <f>J157</f>
        <v>30446</v>
      </c>
      <c r="L157" s="32"/>
      <c r="M157" s="35"/>
      <c r="N157" s="7"/>
      <c r="O157" s="1"/>
      <c r="P157" s="20"/>
      <c r="Q157" s="11"/>
      <c r="R157" s="20"/>
      <c r="S157" s="11"/>
      <c r="T157" s="11"/>
    </row>
    <row r="158" spans="1:20" s="3" customFormat="1" ht="18" customHeight="1" outlineLevel="1">
      <c r="A158" s="4" t="s">
        <v>23</v>
      </c>
      <c r="B158" s="85" t="s">
        <v>57</v>
      </c>
      <c r="C158" s="31" t="s">
        <v>499</v>
      </c>
      <c r="D158" s="32">
        <v>1</v>
      </c>
      <c r="E158" s="33">
        <v>45982</v>
      </c>
      <c r="F158" s="33"/>
      <c r="G158" s="33"/>
      <c r="H158" s="33"/>
      <c r="I158" s="34"/>
      <c r="J158" s="6">
        <f>D158*E158</f>
        <v>45982</v>
      </c>
      <c r="K158" s="6">
        <f>J158</f>
        <v>45982</v>
      </c>
      <c r="L158" s="32"/>
      <c r="M158" s="35"/>
      <c r="N158" s="7"/>
      <c r="O158" s="1"/>
      <c r="P158" s="20"/>
      <c r="Q158" s="11"/>
      <c r="R158" s="20"/>
      <c r="S158" s="11"/>
      <c r="T158" s="11"/>
    </row>
    <row r="159" spans="1:20" s="3" customFormat="1" ht="15.75">
      <c r="A159" s="223" t="s">
        <v>505</v>
      </c>
      <c r="B159" s="223"/>
      <c r="C159" s="223"/>
      <c r="D159" s="223"/>
      <c r="E159" s="223"/>
      <c r="F159" s="223"/>
      <c r="G159" s="223"/>
      <c r="H159" s="223"/>
      <c r="I159" s="223"/>
      <c r="J159" s="223"/>
      <c r="K159" s="223"/>
      <c r="L159" s="223"/>
      <c r="M159" s="223"/>
      <c r="N159" s="223"/>
      <c r="P159" s="20"/>
      <c r="Q159" s="11"/>
      <c r="R159" s="20"/>
      <c r="S159" s="11"/>
      <c r="T159" s="11"/>
    </row>
    <row r="160" spans="1:20" s="3" customFormat="1" ht="15.75">
      <c r="A160" s="21"/>
      <c r="B160" s="22" t="s">
        <v>6</v>
      </c>
      <c r="C160" s="23"/>
      <c r="D160" s="24"/>
      <c r="E160" s="25"/>
      <c r="F160" s="25"/>
      <c r="G160" s="25"/>
      <c r="H160" s="25"/>
      <c r="I160" s="26"/>
      <c r="J160" s="27">
        <f>J161+J181+J311+J318</f>
        <v>2055549</v>
      </c>
      <c r="K160" s="27">
        <f>K161+K181+K311+K318</f>
        <v>2055549</v>
      </c>
      <c r="L160" s="24"/>
      <c r="M160" s="28"/>
      <c r="N160" s="29"/>
      <c r="O160" s="20"/>
      <c r="P160" s="20"/>
      <c r="Q160" s="11"/>
      <c r="R160" s="20"/>
      <c r="S160" s="11"/>
      <c r="T160" s="11"/>
    </row>
    <row r="161" spans="1:20" s="3" customFormat="1" ht="15.75">
      <c r="A161" s="21" t="s">
        <v>1</v>
      </c>
      <c r="B161" s="47" t="s">
        <v>67</v>
      </c>
      <c r="C161" s="23"/>
      <c r="D161" s="24"/>
      <c r="E161" s="25"/>
      <c r="F161" s="25"/>
      <c r="G161" s="25"/>
      <c r="H161" s="25"/>
      <c r="I161" s="26"/>
      <c r="J161" s="27">
        <f>J162+J166+J175+J178</f>
        <v>580713</v>
      </c>
      <c r="K161" s="27">
        <f>K162+K166+K175+K178</f>
        <v>580713</v>
      </c>
      <c r="L161" s="24"/>
      <c r="M161" s="28"/>
      <c r="N161" s="29"/>
      <c r="P161" s="20"/>
      <c r="Q161" s="11"/>
      <c r="R161" s="20"/>
      <c r="S161" s="11"/>
      <c r="T161" s="11"/>
    </row>
    <row r="162" spans="1:20" s="3" customFormat="1" ht="15.75">
      <c r="A162" s="21" t="s">
        <v>3</v>
      </c>
      <c r="B162" s="22" t="s">
        <v>68</v>
      </c>
      <c r="C162" s="23" t="s">
        <v>261</v>
      </c>
      <c r="D162" s="24">
        <f>SUM(D163:D165)</f>
        <v>3</v>
      </c>
      <c r="E162" s="25"/>
      <c r="F162" s="25"/>
      <c r="G162" s="25"/>
      <c r="H162" s="25"/>
      <c r="I162" s="26"/>
      <c r="J162" s="27">
        <f>SUM(J163:J165)</f>
        <v>506769</v>
      </c>
      <c r="K162" s="27">
        <f>SUM(K163:K165)</f>
        <v>506769</v>
      </c>
      <c r="L162" s="24"/>
      <c r="M162" s="28"/>
      <c r="N162" s="29"/>
      <c r="P162" s="20"/>
      <c r="Q162" s="11"/>
      <c r="R162" s="20"/>
      <c r="S162" s="11"/>
      <c r="T162" s="11"/>
    </row>
    <row r="163" spans="1:20" ht="15.75" outlineLevel="1">
      <c r="A163" s="4" t="s">
        <v>20</v>
      </c>
      <c r="B163" s="30" t="s">
        <v>73</v>
      </c>
      <c r="C163" s="31" t="s">
        <v>261</v>
      </c>
      <c r="D163" s="32">
        <v>1</v>
      </c>
      <c r="E163" s="33"/>
      <c r="F163" s="33"/>
      <c r="G163" s="33"/>
      <c r="H163" s="33"/>
      <c r="I163" s="34"/>
      <c r="J163" s="6">
        <v>172365</v>
      </c>
      <c r="K163" s="6">
        <f>J163</f>
        <v>172365</v>
      </c>
      <c r="L163" s="32"/>
      <c r="M163" s="35"/>
      <c r="N163" s="7"/>
      <c r="Q163" s="11"/>
      <c r="R163" s="20"/>
      <c r="S163" s="11"/>
      <c r="T163" s="11"/>
    </row>
    <row r="164" spans="1:20" ht="15.75" outlineLevel="1">
      <c r="A164" s="4" t="s">
        <v>22</v>
      </c>
      <c r="B164" s="30" t="s">
        <v>74</v>
      </c>
      <c r="C164" s="31" t="s">
        <v>261</v>
      </c>
      <c r="D164" s="32">
        <v>1</v>
      </c>
      <c r="E164" s="33"/>
      <c r="F164" s="33"/>
      <c r="G164" s="33"/>
      <c r="H164" s="33"/>
      <c r="I164" s="34"/>
      <c r="J164" s="6">
        <v>228898</v>
      </c>
      <c r="K164" s="6">
        <f>J164</f>
        <v>228898</v>
      </c>
      <c r="L164" s="32"/>
      <c r="M164" s="35"/>
      <c r="N164" s="7"/>
      <c r="Q164" s="11"/>
      <c r="R164" s="20"/>
      <c r="S164" s="11"/>
      <c r="T164" s="11"/>
    </row>
    <row r="165" spans="1:20" ht="15.75" outlineLevel="1">
      <c r="A165" s="4" t="s">
        <v>51</v>
      </c>
      <c r="B165" s="30" t="s">
        <v>75</v>
      </c>
      <c r="C165" s="31" t="s">
        <v>261</v>
      </c>
      <c r="D165" s="32">
        <v>1</v>
      </c>
      <c r="E165" s="33"/>
      <c r="F165" s="33"/>
      <c r="G165" s="33"/>
      <c r="H165" s="33"/>
      <c r="I165" s="34"/>
      <c r="J165" s="6">
        <v>105506</v>
      </c>
      <c r="K165" s="6">
        <f>J165</f>
        <v>105506</v>
      </c>
      <c r="L165" s="32"/>
      <c r="M165" s="35"/>
      <c r="N165" s="7"/>
      <c r="Q165" s="11"/>
      <c r="R165" s="20"/>
      <c r="S165" s="11"/>
      <c r="T165" s="11"/>
    </row>
    <row r="166" spans="1:20" s="3" customFormat="1" ht="31.5">
      <c r="A166" s="21" t="s">
        <v>4</v>
      </c>
      <c r="B166" s="22" t="s">
        <v>146</v>
      </c>
      <c r="C166" s="23"/>
      <c r="D166" s="24"/>
      <c r="E166" s="25"/>
      <c r="F166" s="25"/>
      <c r="G166" s="25"/>
      <c r="H166" s="25"/>
      <c r="I166" s="26"/>
      <c r="J166" s="27">
        <f>J167+J171</f>
        <v>22096</v>
      </c>
      <c r="K166" s="27">
        <f>K167+K171</f>
        <v>22096</v>
      </c>
      <c r="L166" s="24"/>
      <c r="M166" s="28"/>
      <c r="N166" s="29"/>
      <c r="P166" s="20"/>
      <c r="Q166" s="11"/>
      <c r="R166" s="20"/>
      <c r="S166" s="11"/>
      <c r="T166" s="11"/>
    </row>
    <row r="167" spans="1:20" s="45" customFormat="1" ht="15.75">
      <c r="A167" s="36" t="s">
        <v>15</v>
      </c>
      <c r="B167" s="37" t="s">
        <v>147</v>
      </c>
      <c r="C167" s="38" t="s">
        <v>496</v>
      </c>
      <c r="D167" s="39">
        <f>SUM(D168:D170)</f>
        <v>3</v>
      </c>
      <c r="E167" s="40"/>
      <c r="F167" s="40"/>
      <c r="G167" s="40"/>
      <c r="H167" s="40"/>
      <c r="I167" s="41"/>
      <c r="J167" s="42">
        <f>SUM(J168:J170)</f>
        <v>16419</v>
      </c>
      <c r="K167" s="42">
        <f>SUM(K168:K170)</f>
        <v>16419</v>
      </c>
      <c r="L167" s="39"/>
      <c r="M167" s="43"/>
      <c r="N167" s="44"/>
      <c r="P167" s="46"/>
      <c r="Q167" s="11"/>
      <c r="R167" s="20"/>
      <c r="S167" s="11"/>
      <c r="T167" s="11"/>
    </row>
    <row r="168" spans="1:20" ht="15.75" outlineLevel="1">
      <c r="A168" s="4" t="s">
        <v>16</v>
      </c>
      <c r="B168" s="30" t="s">
        <v>73</v>
      </c>
      <c r="C168" s="31" t="s">
        <v>496</v>
      </c>
      <c r="D168" s="32">
        <v>1</v>
      </c>
      <c r="E168" s="33"/>
      <c r="F168" s="33"/>
      <c r="G168" s="33"/>
      <c r="H168" s="33"/>
      <c r="I168" s="34"/>
      <c r="J168" s="6">
        <v>5585</v>
      </c>
      <c r="K168" s="6">
        <f>J168</f>
        <v>5585</v>
      </c>
      <c r="L168" s="32"/>
      <c r="M168" s="35"/>
      <c r="N168" s="7"/>
      <c r="Q168" s="11"/>
      <c r="R168" s="20"/>
      <c r="S168" s="11"/>
      <c r="T168" s="11"/>
    </row>
    <row r="169" spans="1:20" ht="15.75" outlineLevel="1">
      <c r="A169" s="4" t="s">
        <v>54</v>
      </c>
      <c r="B169" s="30" t="s">
        <v>74</v>
      </c>
      <c r="C169" s="31" t="s">
        <v>496</v>
      </c>
      <c r="D169" s="32">
        <v>1</v>
      </c>
      <c r="E169" s="33"/>
      <c r="F169" s="33"/>
      <c r="G169" s="33"/>
      <c r="H169" s="33"/>
      <c r="I169" s="34"/>
      <c r="J169" s="6">
        <v>7416</v>
      </c>
      <c r="K169" s="6">
        <f>J169</f>
        <v>7416</v>
      </c>
      <c r="L169" s="32"/>
      <c r="M169" s="35"/>
      <c r="N169" s="7"/>
      <c r="Q169" s="11"/>
      <c r="R169" s="20"/>
      <c r="S169" s="11"/>
      <c r="T169" s="11"/>
    </row>
    <row r="170" spans="1:20" ht="15.75" outlineLevel="1">
      <c r="A170" s="4" t="s">
        <v>70</v>
      </c>
      <c r="B170" s="30" t="s">
        <v>75</v>
      </c>
      <c r="C170" s="31" t="s">
        <v>496</v>
      </c>
      <c r="D170" s="32">
        <v>1</v>
      </c>
      <c r="E170" s="33"/>
      <c r="F170" s="33"/>
      <c r="G170" s="33"/>
      <c r="H170" s="33"/>
      <c r="I170" s="34"/>
      <c r="J170" s="6">
        <v>3418</v>
      </c>
      <c r="K170" s="6">
        <f>J170</f>
        <v>3418</v>
      </c>
      <c r="L170" s="32"/>
      <c r="M170" s="35"/>
      <c r="N170" s="7"/>
      <c r="Q170" s="11"/>
      <c r="R170" s="20"/>
      <c r="S170" s="11"/>
      <c r="T170" s="11"/>
    </row>
    <row r="171" spans="1:20" s="45" customFormat="1" ht="15.75">
      <c r="A171" s="36" t="s">
        <v>17</v>
      </c>
      <c r="B171" s="37" t="s">
        <v>148</v>
      </c>
      <c r="C171" s="38" t="s">
        <v>496</v>
      </c>
      <c r="D171" s="39">
        <f>SUM(D172:D174)</f>
        <v>3</v>
      </c>
      <c r="E171" s="40"/>
      <c r="F171" s="40"/>
      <c r="G171" s="40"/>
      <c r="H171" s="40"/>
      <c r="I171" s="41"/>
      <c r="J171" s="42">
        <f>SUM(J172:J174)</f>
        <v>5677</v>
      </c>
      <c r="K171" s="42">
        <f>SUM(K172:K174)</f>
        <v>5677</v>
      </c>
      <c r="L171" s="39"/>
      <c r="M171" s="43"/>
      <c r="N171" s="44"/>
      <c r="P171" s="46"/>
      <c r="Q171" s="11"/>
      <c r="R171" s="20"/>
      <c r="S171" s="11"/>
      <c r="T171" s="11"/>
    </row>
    <row r="172" spans="1:20" ht="15.75" outlineLevel="1">
      <c r="A172" s="4" t="s">
        <v>18</v>
      </c>
      <c r="B172" s="30" t="s">
        <v>73</v>
      </c>
      <c r="C172" s="31" t="s">
        <v>496</v>
      </c>
      <c r="D172" s="32">
        <v>1</v>
      </c>
      <c r="E172" s="33"/>
      <c r="F172" s="33"/>
      <c r="G172" s="33"/>
      <c r="H172" s="33"/>
      <c r="I172" s="34"/>
      <c r="J172" s="6">
        <v>1931</v>
      </c>
      <c r="K172" s="6">
        <f>J172</f>
        <v>1931</v>
      </c>
      <c r="L172" s="32"/>
      <c r="M172" s="35"/>
      <c r="N172" s="7"/>
      <c r="Q172" s="11"/>
      <c r="R172" s="20"/>
      <c r="S172" s="11"/>
      <c r="T172" s="11"/>
    </row>
    <row r="173" spans="1:20" ht="15.75" outlineLevel="1">
      <c r="A173" s="4" t="s">
        <v>71</v>
      </c>
      <c r="B173" s="30" t="s">
        <v>74</v>
      </c>
      <c r="C173" s="31" t="s">
        <v>496</v>
      </c>
      <c r="D173" s="32">
        <v>1</v>
      </c>
      <c r="E173" s="33"/>
      <c r="F173" s="33"/>
      <c r="G173" s="33"/>
      <c r="H173" s="33"/>
      <c r="I173" s="34"/>
      <c r="J173" s="6">
        <v>2564</v>
      </c>
      <c r="K173" s="6">
        <f>J173</f>
        <v>2564</v>
      </c>
      <c r="L173" s="32"/>
      <c r="M173" s="35"/>
      <c r="N173" s="7"/>
      <c r="Q173" s="11"/>
      <c r="R173" s="20"/>
      <c r="S173" s="11"/>
      <c r="T173" s="11"/>
    </row>
    <row r="174" spans="1:20" ht="15.75" outlineLevel="1">
      <c r="A174" s="4" t="s">
        <v>72</v>
      </c>
      <c r="B174" s="30" t="s">
        <v>75</v>
      </c>
      <c r="C174" s="31" t="s">
        <v>496</v>
      </c>
      <c r="D174" s="32">
        <v>1</v>
      </c>
      <c r="E174" s="33"/>
      <c r="F174" s="33"/>
      <c r="G174" s="33"/>
      <c r="H174" s="33"/>
      <c r="I174" s="34"/>
      <c r="J174" s="6">
        <v>1182</v>
      </c>
      <c r="K174" s="6">
        <f>J174</f>
        <v>1182</v>
      </c>
      <c r="L174" s="32"/>
      <c r="M174" s="35"/>
      <c r="N174" s="7"/>
      <c r="Q174" s="11"/>
      <c r="R174" s="20"/>
      <c r="S174" s="11"/>
      <c r="T174" s="11"/>
    </row>
    <row r="175" spans="1:20" s="3" customFormat="1" ht="15.75">
      <c r="A175" s="21" t="s">
        <v>23</v>
      </c>
      <c r="B175" s="22" t="s">
        <v>21</v>
      </c>
      <c r="C175" s="23" t="s">
        <v>498</v>
      </c>
      <c r="D175" s="24">
        <f>D176+D177</f>
        <v>2</v>
      </c>
      <c r="E175" s="25"/>
      <c r="F175" s="25"/>
      <c r="G175" s="25"/>
      <c r="H175" s="25"/>
      <c r="I175" s="26"/>
      <c r="J175" s="27">
        <f>J176+J177</f>
        <v>941</v>
      </c>
      <c r="K175" s="27">
        <f>K176+K177</f>
        <v>941</v>
      </c>
      <c r="L175" s="24"/>
      <c r="M175" s="28"/>
      <c r="N175" s="29"/>
      <c r="P175" s="20"/>
      <c r="Q175" s="11"/>
      <c r="R175" s="20"/>
      <c r="S175" s="11"/>
      <c r="T175" s="11"/>
    </row>
    <row r="176" spans="1:20" ht="15.75" outlineLevel="1">
      <c r="A176" s="4" t="s">
        <v>9</v>
      </c>
      <c r="B176" s="30" t="s">
        <v>79</v>
      </c>
      <c r="C176" s="31" t="s">
        <v>498</v>
      </c>
      <c r="D176" s="32">
        <v>1</v>
      </c>
      <c r="E176" s="33"/>
      <c r="F176" s="33"/>
      <c r="G176" s="33"/>
      <c r="H176" s="33"/>
      <c r="I176" s="34"/>
      <c r="J176" s="6">
        <f>330.391/1.12</f>
        <v>295</v>
      </c>
      <c r="K176" s="6">
        <f>J176</f>
        <v>295</v>
      </c>
      <c r="L176" s="32"/>
      <c r="M176" s="35"/>
      <c r="N176" s="7"/>
      <c r="Q176" s="11"/>
      <c r="R176" s="20"/>
      <c r="S176" s="11"/>
      <c r="T176" s="11"/>
    </row>
    <row r="177" spans="1:20" ht="15.75" outlineLevel="1">
      <c r="A177" s="4" t="s">
        <v>10</v>
      </c>
      <c r="B177" s="30" t="s">
        <v>80</v>
      </c>
      <c r="C177" s="31" t="s">
        <v>498</v>
      </c>
      <c r="D177" s="32">
        <v>1</v>
      </c>
      <c r="E177" s="33"/>
      <c r="F177" s="33"/>
      <c r="G177" s="33"/>
      <c r="H177" s="33"/>
      <c r="I177" s="34"/>
      <c r="J177" s="6">
        <f>724.037/1.12</f>
        <v>646</v>
      </c>
      <c r="K177" s="6">
        <f>J177</f>
        <v>646</v>
      </c>
      <c r="L177" s="32"/>
      <c r="M177" s="35"/>
      <c r="N177" s="7"/>
      <c r="Q177" s="11"/>
      <c r="R177" s="20"/>
      <c r="S177" s="11"/>
      <c r="T177" s="11"/>
    </row>
    <row r="178" spans="1:20" s="3" customFormat="1" ht="15.75">
      <c r="A178" s="21" t="s">
        <v>61</v>
      </c>
      <c r="B178" s="22" t="s">
        <v>127</v>
      </c>
      <c r="C178" s="23" t="s">
        <v>499</v>
      </c>
      <c r="D178" s="24">
        <f>SUM(D179:D180)</f>
        <v>3</v>
      </c>
      <c r="E178" s="25"/>
      <c r="F178" s="25"/>
      <c r="G178" s="25"/>
      <c r="H178" s="25"/>
      <c r="I178" s="26"/>
      <c r="J178" s="27">
        <f>SUM(J179:J180)</f>
        <v>50907</v>
      </c>
      <c r="K178" s="27">
        <f>SUM(K179:K180)</f>
        <v>50907</v>
      </c>
      <c r="L178" s="24"/>
      <c r="M178" s="28"/>
      <c r="N178" s="29"/>
      <c r="P178" s="20"/>
      <c r="Q178" s="11"/>
      <c r="R178" s="20"/>
      <c r="S178" s="11"/>
      <c r="T178" s="11"/>
    </row>
    <row r="179" spans="1:20" ht="47.25" outlineLevel="1">
      <c r="A179" s="4" t="s">
        <v>85</v>
      </c>
      <c r="B179" s="30" t="s">
        <v>543</v>
      </c>
      <c r="C179" s="31" t="s">
        <v>499</v>
      </c>
      <c r="D179" s="32">
        <v>2</v>
      </c>
      <c r="E179" s="33">
        <v>19341</v>
      </c>
      <c r="F179" s="33">
        <f>E179+(E179*F7)</f>
        <v>20308</v>
      </c>
      <c r="G179" s="33"/>
      <c r="H179" s="33"/>
      <c r="I179" s="33"/>
      <c r="J179" s="6">
        <v>39842</v>
      </c>
      <c r="K179" s="6">
        <f>J179</f>
        <v>39842</v>
      </c>
      <c r="L179" s="32"/>
      <c r="M179" s="35"/>
      <c r="N179" s="7"/>
      <c r="Q179" s="11"/>
      <c r="R179" s="20"/>
      <c r="S179" s="11"/>
      <c r="T179" s="11"/>
    </row>
    <row r="180" spans="1:20" ht="31.5" outlineLevel="1">
      <c r="A180" s="4" t="s">
        <v>90</v>
      </c>
      <c r="B180" s="30" t="s">
        <v>544</v>
      </c>
      <c r="C180" s="31" t="s">
        <v>499</v>
      </c>
      <c r="D180" s="32">
        <v>1</v>
      </c>
      <c r="E180" s="33">
        <v>10743</v>
      </c>
      <c r="F180" s="33">
        <f>E180+(E180*F7)</f>
        <v>11280</v>
      </c>
      <c r="G180" s="33"/>
      <c r="H180" s="33"/>
      <c r="I180" s="33"/>
      <c r="J180" s="6">
        <v>11065</v>
      </c>
      <c r="K180" s="6">
        <f>J180</f>
        <v>11065</v>
      </c>
      <c r="L180" s="32"/>
      <c r="M180" s="35"/>
      <c r="N180" s="7"/>
      <c r="Q180" s="11"/>
      <c r="R180" s="20"/>
      <c r="S180" s="11"/>
      <c r="T180" s="11"/>
    </row>
    <row r="181" spans="1:20" s="3" customFormat="1" ht="15.75">
      <c r="A181" s="21" t="s">
        <v>144</v>
      </c>
      <c r="B181" s="47" t="s">
        <v>145</v>
      </c>
      <c r="C181" s="23"/>
      <c r="D181" s="24"/>
      <c r="E181" s="25"/>
      <c r="F181" s="25"/>
      <c r="G181" s="25"/>
      <c r="H181" s="25"/>
      <c r="I181" s="26"/>
      <c r="J181" s="27">
        <f>J182+J196+J225+J234+J236+J288</f>
        <v>1307827</v>
      </c>
      <c r="K181" s="27">
        <f>K182+K196+K225+K234+K236+K288</f>
        <v>1307827</v>
      </c>
      <c r="L181" s="24"/>
      <c r="M181" s="28"/>
      <c r="N181" s="29"/>
      <c r="P181" s="20"/>
      <c r="Q181" s="11"/>
      <c r="R181" s="20"/>
      <c r="S181" s="11"/>
      <c r="T181" s="11"/>
    </row>
    <row r="182" spans="1:20" s="3" customFormat="1" ht="15.75" collapsed="1">
      <c r="A182" s="21" t="s">
        <v>3</v>
      </c>
      <c r="B182" s="22" t="s">
        <v>155</v>
      </c>
      <c r="C182" s="23" t="s">
        <v>497</v>
      </c>
      <c r="D182" s="24">
        <f>SUM(D183:D195)</f>
        <v>25023</v>
      </c>
      <c r="E182" s="25"/>
      <c r="F182" s="25"/>
      <c r="G182" s="25"/>
      <c r="H182" s="25"/>
      <c r="I182" s="26"/>
      <c r="J182" s="27">
        <f>SUM(J183:J195)</f>
        <v>980678</v>
      </c>
      <c r="K182" s="27">
        <f>SUM(K183:K195)</f>
        <v>980678</v>
      </c>
      <c r="L182" s="24"/>
      <c r="M182" s="28"/>
      <c r="N182" s="29"/>
      <c r="P182" s="20"/>
      <c r="Q182" s="11"/>
      <c r="R182" s="20"/>
      <c r="S182" s="11"/>
      <c r="T182" s="11"/>
    </row>
    <row r="183" spans="1:20" ht="63" outlineLevel="1">
      <c r="A183" s="4" t="s">
        <v>20</v>
      </c>
      <c r="B183" s="30" t="s">
        <v>545</v>
      </c>
      <c r="C183" s="31" t="s">
        <v>497</v>
      </c>
      <c r="D183" s="81">
        <v>529</v>
      </c>
      <c r="E183" s="82"/>
      <c r="F183" s="82"/>
      <c r="G183" s="82"/>
      <c r="H183" s="82"/>
      <c r="I183" s="101"/>
      <c r="J183" s="102">
        <v>31236</v>
      </c>
      <c r="K183" s="6">
        <f aca="true" t="shared" si="9" ref="K183:K195">J183</f>
        <v>31236</v>
      </c>
      <c r="L183" s="32"/>
      <c r="M183" s="35"/>
      <c r="N183" s="7"/>
      <c r="Q183" s="11"/>
      <c r="R183" s="20"/>
      <c r="S183" s="11"/>
      <c r="T183" s="11"/>
    </row>
    <row r="184" spans="1:20" ht="63" outlineLevel="1">
      <c r="A184" s="4" t="s">
        <v>22</v>
      </c>
      <c r="B184" s="30" t="s">
        <v>546</v>
      </c>
      <c r="C184" s="31" t="s">
        <v>497</v>
      </c>
      <c r="D184" s="81">
        <v>1579</v>
      </c>
      <c r="E184" s="82"/>
      <c r="F184" s="82"/>
      <c r="G184" s="82"/>
      <c r="H184" s="82"/>
      <c r="I184" s="110"/>
      <c r="J184" s="70">
        <v>127818</v>
      </c>
      <c r="K184" s="6">
        <f t="shared" si="9"/>
        <v>127818</v>
      </c>
      <c r="L184" s="32"/>
      <c r="M184" s="35"/>
      <c r="N184" s="7"/>
      <c r="Q184" s="11"/>
      <c r="R184" s="20"/>
      <c r="S184" s="11"/>
      <c r="T184" s="11"/>
    </row>
    <row r="185" spans="1:20" ht="47.25" outlineLevel="1">
      <c r="A185" s="4" t="s">
        <v>51</v>
      </c>
      <c r="B185" s="30" t="s">
        <v>547</v>
      </c>
      <c r="C185" s="31" t="s">
        <v>497</v>
      </c>
      <c r="D185" s="99">
        <v>332</v>
      </c>
      <c r="E185" s="100"/>
      <c r="F185" s="100"/>
      <c r="G185" s="100"/>
      <c r="H185" s="100"/>
      <c r="I185" s="101"/>
      <c r="J185" s="102">
        <v>40877</v>
      </c>
      <c r="K185" s="6">
        <f t="shared" si="9"/>
        <v>40877</v>
      </c>
      <c r="L185" s="32"/>
      <c r="M185" s="35"/>
      <c r="N185" s="7"/>
      <c r="Q185" s="11"/>
      <c r="R185" s="20"/>
      <c r="S185" s="11"/>
      <c r="T185" s="11"/>
    </row>
    <row r="186" spans="1:20" ht="47.25" outlineLevel="1">
      <c r="A186" s="4" t="s">
        <v>76</v>
      </c>
      <c r="B186" s="30" t="s">
        <v>548</v>
      </c>
      <c r="C186" s="31" t="s">
        <v>497</v>
      </c>
      <c r="D186" s="81">
        <v>1473</v>
      </c>
      <c r="E186" s="82"/>
      <c r="F186" s="82"/>
      <c r="G186" s="82"/>
      <c r="H186" s="82"/>
      <c r="I186" s="110"/>
      <c r="J186" s="70">
        <v>130470</v>
      </c>
      <c r="K186" s="6">
        <f t="shared" si="9"/>
        <v>130470</v>
      </c>
      <c r="L186" s="32"/>
      <c r="M186" s="35"/>
      <c r="N186" s="7"/>
      <c r="Q186" s="11"/>
      <c r="R186" s="20"/>
      <c r="S186" s="11"/>
      <c r="T186" s="11"/>
    </row>
    <row r="187" spans="1:20" ht="63" outlineLevel="1">
      <c r="A187" s="4" t="s">
        <v>129</v>
      </c>
      <c r="B187" s="30" t="s">
        <v>549</v>
      </c>
      <c r="C187" s="31" t="s">
        <v>497</v>
      </c>
      <c r="D187" s="81">
        <v>2795</v>
      </c>
      <c r="E187" s="82"/>
      <c r="F187" s="82"/>
      <c r="G187" s="82"/>
      <c r="H187" s="82"/>
      <c r="I187" s="83"/>
      <c r="J187" s="84">
        <v>61815</v>
      </c>
      <c r="K187" s="6">
        <f t="shared" si="9"/>
        <v>61815</v>
      </c>
      <c r="L187" s="32"/>
      <c r="M187" s="35"/>
      <c r="N187" s="7"/>
      <c r="Q187" s="11"/>
      <c r="R187" s="20"/>
      <c r="S187" s="11"/>
      <c r="T187" s="11"/>
    </row>
    <row r="188" spans="1:20" ht="63" outlineLevel="1">
      <c r="A188" s="4" t="s">
        <v>130</v>
      </c>
      <c r="B188" s="30" t="s">
        <v>550</v>
      </c>
      <c r="C188" s="31" t="s">
        <v>497</v>
      </c>
      <c r="D188" s="99">
        <v>977</v>
      </c>
      <c r="E188" s="100"/>
      <c r="F188" s="100"/>
      <c r="G188" s="100"/>
      <c r="H188" s="100"/>
      <c r="I188" s="83"/>
      <c r="J188" s="84">
        <v>41158</v>
      </c>
      <c r="K188" s="6">
        <f t="shared" si="9"/>
        <v>41158</v>
      </c>
      <c r="L188" s="32"/>
      <c r="M188" s="35"/>
      <c r="N188" s="7"/>
      <c r="Q188" s="11"/>
      <c r="R188" s="20"/>
      <c r="S188" s="11"/>
      <c r="T188" s="11"/>
    </row>
    <row r="189" spans="1:20" ht="78.75" outlineLevel="1">
      <c r="A189" s="4" t="s">
        <v>131</v>
      </c>
      <c r="B189" s="63" t="s">
        <v>551</v>
      </c>
      <c r="C189" s="31" t="s">
        <v>497</v>
      </c>
      <c r="D189" s="81">
        <v>1252</v>
      </c>
      <c r="E189" s="82"/>
      <c r="F189" s="82"/>
      <c r="G189" s="82"/>
      <c r="H189" s="82"/>
      <c r="I189" s="83"/>
      <c r="J189" s="84">
        <v>30831</v>
      </c>
      <c r="K189" s="6">
        <f t="shared" si="9"/>
        <v>30831</v>
      </c>
      <c r="L189" s="32"/>
      <c r="M189" s="35"/>
      <c r="N189" s="7"/>
      <c r="Q189" s="11"/>
      <c r="R189" s="20"/>
      <c r="S189" s="11"/>
      <c r="T189" s="11"/>
    </row>
    <row r="190" spans="1:20" ht="63" outlineLevel="1">
      <c r="A190" s="4" t="s">
        <v>132</v>
      </c>
      <c r="B190" s="30" t="s">
        <v>552</v>
      </c>
      <c r="C190" s="31" t="s">
        <v>497</v>
      </c>
      <c r="D190" s="81">
        <v>453</v>
      </c>
      <c r="E190" s="82"/>
      <c r="F190" s="82"/>
      <c r="G190" s="82"/>
      <c r="H190" s="82"/>
      <c r="I190" s="101"/>
      <c r="J190" s="102">
        <v>28756</v>
      </c>
      <c r="K190" s="6">
        <f t="shared" si="9"/>
        <v>28756</v>
      </c>
      <c r="L190" s="32"/>
      <c r="M190" s="35"/>
      <c r="N190" s="7"/>
      <c r="Q190" s="11"/>
      <c r="R190" s="20"/>
      <c r="S190" s="11"/>
      <c r="T190" s="11"/>
    </row>
    <row r="191" spans="1:20" ht="47.25" outlineLevel="1">
      <c r="A191" s="4" t="s">
        <v>133</v>
      </c>
      <c r="B191" s="30" t="s">
        <v>553</v>
      </c>
      <c r="C191" s="31" t="s">
        <v>497</v>
      </c>
      <c r="D191" s="81">
        <v>1710</v>
      </c>
      <c r="E191" s="82"/>
      <c r="F191" s="82"/>
      <c r="G191" s="82"/>
      <c r="H191" s="82"/>
      <c r="I191" s="101"/>
      <c r="J191" s="102">
        <v>27212</v>
      </c>
      <c r="K191" s="6">
        <f t="shared" si="9"/>
        <v>27212</v>
      </c>
      <c r="L191" s="32"/>
      <c r="M191" s="35"/>
      <c r="N191" s="7"/>
      <c r="Q191" s="11"/>
      <c r="R191" s="20"/>
      <c r="S191" s="11"/>
      <c r="T191" s="11"/>
    </row>
    <row r="192" spans="1:20" ht="78.75" outlineLevel="1">
      <c r="A192" s="4" t="s">
        <v>134</v>
      </c>
      <c r="B192" s="30" t="s">
        <v>554</v>
      </c>
      <c r="C192" s="31" t="s">
        <v>497</v>
      </c>
      <c r="D192" s="81">
        <v>3824</v>
      </c>
      <c r="E192" s="82"/>
      <c r="F192" s="82"/>
      <c r="G192" s="82"/>
      <c r="H192" s="82"/>
      <c r="I192" s="83"/>
      <c r="J192" s="84">
        <v>235568</v>
      </c>
      <c r="K192" s="6">
        <f t="shared" si="9"/>
        <v>235568</v>
      </c>
      <c r="L192" s="32"/>
      <c r="M192" s="35"/>
      <c r="N192" s="7"/>
      <c r="Q192" s="11"/>
      <c r="R192" s="20"/>
      <c r="S192" s="11"/>
      <c r="T192" s="11"/>
    </row>
    <row r="193" spans="1:20" ht="47.25" outlineLevel="1">
      <c r="A193" s="4" t="s">
        <v>135</v>
      </c>
      <c r="B193" s="30" t="s">
        <v>555</v>
      </c>
      <c r="C193" s="31" t="s">
        <v>497</v>
      </c>
      <c r="D193" s="111">
        <v>2688</v>
      </c>
      <c r="E193" s="112"/>
      <c r="F193" s="112"/>
      <c r="G193" s="112"/>
      <c r="H193" s="112"/>
      <c r="I193" s="83"/>
      <c r="J193" s="84">
        <v>43427</v>
      </c>
      <c r="K193" s="6">
        <f t="shared" si="9"/>
        <v>43427</v>
      </c>
      <c r="L193" s="32"/>
      <c r="M193" s="35"/>
      <c r="N193" s="7"/>
      <c r="Q193" s="11"/>
      <c r="R193" s="20"/>
      <c r="S193" s="11"/>
      <c r="T193" s="11"/>
    </row>
    <row r="194" spans="1:20" ht="47.25" outlineLevel="1">
      <c r="A194" s="4" t="s">
        <v>136</v>
      </c>
      <c r="B194" s="30" t="s">
        <v>556</v>
      </c>
      <c r="C194" s="31" t="s">
        <v>497</v>
      </c>
      <c r="D194" s="81">
        <v>5370</v>
      </c>
      <c r="E194" s="82"/>
      <c r="F194" s="82"/>
      <c r="G194" s="82"/>
      <c r="H194" s="82"/>
      <c r="I194" s="83"/>
      <c r="J194" s="84">
        <v>121738</v>
      </c>
      <c r="K194" s="6">
        <f t="shared" si="9"/>
        <v>121738</v>
      </c>
      <c r="L194" s="32"/>
      <c r="M194" s="35"/>
      <c r="N194" s="7"/>
      <c r="Q194" s="11"/>
      <c r="R194" s="20"/>
      <c r="S194" s="11"/>
      <c r="T194" s="11"/>
    </row>
    <row r="195" spans="1:20" ht="47.25" outlineLevel="1">
      <c r="A195" s="4" t="s">
        <v>137</v>
      </c>
      <c r="B195" s="30" t="s">
        <v>557</v>
      </c>
      <c r="C195" s="31" t="s">
        <v>497</v>
      </c>
      <c r="D195" s="81">
        <v>2041</v>
      </c>
      <c r="E195" s="82"/>
      <c r="F195" s="82"/>
      <c r="G195" s="82"/>
      <c r="H195" s="82"/>
      <c r="I195" s="83"/>
      <c r="J195" s="84">
        <v>59772</v>
      </c>
      <c r="K195" s="6">
        <f t="shared" si="9"/>
        <v>59772</v>
      </c>
      <c r="L195" s="32"/>
      <c r="M195" s="35"/>
      <c r="N195" s="7"/>
      <c r="Q195" s="11"/>
      <c r="R195" s="20"/>
      <c r="S195" s="11"/>
      <c r="T195" s="11"/>
    </row>
    <row r="196" spans="1:20" s="3" customFormat="1" ht="31.5">
      <c r="A196" s="21" t="s">
        <v>4</v>
      </c>
      <c r="B196" s="22" t="s">
        <v>158</v>
      </c>
      <c r="C196" s="23"/>
      <c r="D196" s="24"/>
      <c r="E196" s="25"/>
      <c r="F196" s="25"/>
      <c r="G196" s="25"/>
      <c r="H196" s="25"/>
      <c r="I196" s="26"/>
      <c r="J196" s="27">
        <f>J197+J211</f>
        <v>29824</v>
      </c>
      <c r="K196" s="27">
        <f>K197+K211</f>
        <v>29824</v>
      </c>
      <c r="L196" s="24"/>
      <c r="M196" s="28"/>
      <c r="N196" s="29"/>
      <c r="P196" s="20"/>
      <c r="Q196" s="11"/>
      <c r="R196" s="20"/>
      <c r="S196" s="11"/>
      <c r="T196" s="11"/>
    </row>
    <row r="197" spans="1:20" s="65" customFormat="1" ht="15.75">
      <c r="A197" s="36" t="s">
        <v>15</v>
      </c>
      <c r="B197" s="37" t="s">
        <v>301</v>
      </c>
      <c r="C197" s="38" t="s">
        <v>496</v>
      </c>
      <c r="D197" s="39">
        <f>SUM(D198:D210)</f>
        <v>13</v>
      </c>
      <c r="E197" s="40"/>
      <c r="F197" s="40"/>
      <c r="G197" s="40"/>
      <c r="H197" s="40"/>
      <c r="I197" s="41"/>
      <c r="J197" s="42">
        <f>SUM(J198:J210)</f>
        <v>23077</v>
      </c>
      <c r="K197" s="42">
        <f>SUM(K198:K210)</f>
        <v>23077</v>
      </c>
      <c r="L197" s="39"/>
      <c r="M197" s="43"/>
      <c r="N197" s="44"/>
      <c r="P197" s="66"/>
      <c r="Q197" s="11"/>
      <c r="R197" s="20"/>
      <c r="S197" s="11"/>
      <c r="T197" s="11"/>
    </row>
    <row r="198" spans="1:20" ht="63" outlineLevel="1">
      <c r="A198" s="4" t="s">
        <v>16</v>
      </c>
      <c r="B198" s="30" t="s">
        <v>545</v>
      </c>
      <c r="C198" s="31" t="s">
        <v>496</v>
      </c>
      <c r="D198" s="111">
        <v>1</v>
      </c>
      <c r="E198" s="112"/>
      <c r="F198" s="112"/>
      <c r="G198" s="112"/>
      <c r="H198" s="112"/>
      <c r="I198" s="83"/>
      <c r="J198" s="84">
        <v>1012</v>
      </c>
      <c r="K198" s="6">
        <f aca="true" t="shared" si="10" ref="K198:K210">J198</f>
        <v>1012</v>
      </c>
      <c r="L198" s="32"/>
      <c r="M198" s="35"/>
      <c r="N198" s="7"/>
      <c r="Q198" s="11"/>
      <c r="R198" s="20"/>
      <c r="S198" s="11"/>
      <c r="T198" s="11"/>
    </row>
    <row r="199" spans="1:20" ht="63" outlineLevel="1">
      <c r="A199" s="4" t="s">
        <v>54</v>
      </c>
      <c r="B199" s="30" t="s">
        <v>546</v>
      </c>
      <c r="C199" s="31" t="s">
        <v>496</v>
      </c>
      <c r="D199" s="111">
        <v>1</v>
      </c>
      <c r="E199" s="112"/>
      <c r="F199" s="112"/>
      <c r="G199" s="112"/>
      <c r="H199" s="112"/>
      <c r="I199" s="83"/>
      <c r="J199" s="84">
        <v>4141</v>
      </c>
      <c r="K199" s="6">
        <f t="shared" si="10"/>
        <v>4141</v>
      </c>
      <c r="L199" s="32"/>
      <c r="M199" s="35"/>
      <c r="N199" s="7"/>
      <c r="Q199" s="11"/>
      <c r="R199" s="20"/>
      <c r="S199" s="11"/>
      <c r="T199" s="11"/>
    </row>
    <row r="200" spans="1:20" ht="47.25" outlineLevel="1">
      <c r="A200" s="4" t="s">
        <v>70</v>
      </c>
      <c r="B200" s="30" t="s">
        <v>547</v>
      </c>
      <c r="C200" s="31" t="s">
        <v>496</v>
      </c>
      <c r="D200" s="111">
        <v>1</v>
      </c>
      <c r="E200" s="112"/>
      <c r="F200" s="112"/>
      <c r="G200" s="112"/>
      <c r="H200" s="112"/>
      <c r="I200" s="83"/>
      <c r="J200" s="84">
        <v>1324</v>
      </c>
      <c r="K200" s="6">
        <f t="shared" si="10"/>
        <v>1324</v>
      </c>
      <c r="L200" s="32"/>
      <c r="M200" s="35"/>
      <c r="N200" s="7"/>
      <c r="Q200" s="11"/>
      <c r="R200" s="20"/>
      <c r="S200" s="11"/>
      <c r="T200" s="11"/>
    </row>
    <row r="201" spans="1:20" ht="47.25" outlineLevel="1">
      <c r="A201" s="4" t="s">
        <v>77</v>
      </c>
      <c r="B201" s="30" t="s">
        <v>548</v>
      </c>
      <c r="C201" s="31" t="s">
        <v>496</v>
      </c>
      <c r="D201" s="111">
        <v>1</v>
      </c>
      <c r="E201" s="112"/>
      <c r="F201" s="112"/>
      <c r="G201" s="112"/>
      <c r="H201" s="112"/>
      <c r="I201" s="83"/>
      <c r="J201" s="84">
        <v>4227</v>
      </c>
      <c r="K201" s="6">
        <f t="shared" si="10"/>
        <v>4227</v>
      </c>
      <c r="L201" s="32"/>
      <c r="M201" s="35"/>
      <c r="N201" s="7"/>
      <c r="Q201" s="11"/>
      <c r="R201" s="20"/>
      <c r="S201" s="11"/>
      <c r="T201" s="11"/>
    </row>
    <row r="202" spans="1:20" ht="63" outlineLevel="1">
      <c r="A202" s="4" t="s">
        <v>160</v>
      </c>
      <c r="B202" s="30" t="s">
        <v>549</v>
      </c>
      <c r="C202" s="31" t="s">
        <v>496</v>
      </c>
      <c r="D202" s="111">
        <v>1</v>
      </c>
      <c r="E202" s="112"/>
      <c r="F202" s="112"/>
      <c r="G202" s="112"/>
      <c r="H202" s="112"/>
      <c r="I202" s="83"/>
      <c r="J202" s="84">
        <v>2003</v>
      </c>
      <c r="K202" s="6">
        <f t="shared" si="10"/>
        <v>2003</v>
      </c>
      <c r="L202" s="32"/>
      <c r="M202" s="35"/>
      <c r="N202" s="7"/>
      <c r="Q202" s="11"/>
      <c r="R202" s="20"/>
      <c r="S202" s="11"/>
      <c r="T202" s="11"/>
    </row>
    <row r="203" spans="1:20" ht="63" outlineLevel="1">
      <c r="A203" s="4" t="s">
        <v>161</v>
      </c>
      <c r="B203" s="30" t="s">
        <v>550</v>
      </c>
      <c r="C203" s="31" t="s">
        <v>496</v>
      </c>
      <c r="D203" s="111">
        <v>1</v>
      </c>
      <c r="E203" s="112"/>
      <c r="F203" s="112"/>
      <c r="G203" s="112"/>
      <c r="H203" s="112"/>
      <c r="I203" s="83"/>
      <c r="J203" s="84">
        <v>1334</v>
      </c>
      <c r="K203" s="6">
        <f t="shared" si="10"/>
        <v>1334</v>
      </c>
      <c r="L203" s="32"/>
      <c r="M203" s="35"/>
      <c r="N203" s="7"/>
      <c r="Q203" s="11"/>
      <c r="R203" s="20"/>
      <c r="S203" s="11"/>
      <c r="T203" s="11"/>
    </row>
    <row r="204" spans="1:20" ht="78.75" outlineLevel="1">
      <c r="A204" s="4" t="s">
        <v>162</v>
      </c>
      <c r="B204" s="63" t="s">
        <v>551</v>
      </c>
      <c r="C204" s="31" t="s">
        <v>496</v>
      </c>
      <c r="D204" s="111">
        <v>1</v>
      </c>
      <c r="E204" s="112"/>
      <c r="F204" s="112"/>
      <c r="G204" s="112"/>
      <c r="H204" s="112"/>
      <c r="I204" s="83"/>
      <c r="J204" s="84">
        <v>999</v>
      </c>
      <c r="K204" s="6">
        <f t="shared" si="10"/>
        <v>999</v>
      </c>
      <c r="L204" s="32"/>
      <c r="M204" s="35"/>
      <c r="N204" s="7"/>
      <c r="Q204" s="11"/>
      <c r="R204" s="20"/>
      <c r="S204" s="11"/>
      <c r="T204" s="11"/>
    </row>
    <row r="205" spans="1:20" ht="63" outlineLevel="1">
      <c r="A205" s="4" t="s">
        <v>163</v>
      </c>
      <c r="B205" s="30" t="s">
        <v>552</v>
      </c>
      <c r="C205" s="31" t="s">
        <v>496</v>
      </c>
      <c r="D205" s="111">
        <v>1</v>
      </c>
      <c r="E205" s="112"/>
      <c r="F205" s="112"/>
      <c r="G205" s="112"/>
      <c r="H205" s="112"/>
      <c r="I205" s="83"/>
      <c r="J205" s="84">
        <v>932</v>
      </c>
      <c r="K205" s="6">
        <f t="shared" si="10"/>
        <v>932</v>
      </c>
      <c r="L205" s="32"/>
      <c r="M205" s="35"/>
      <c r="N205" s="7"/>
      <c r="Q205" s="11"/>
      <c r="R205" s="20"/>
      <c r="S205" s="11"/>
      <c r="T205" s="11"/>
    </row>
    <row r="206" spans="1:20" ht="47.25" outlineLevel="1">
      <c r="A206" s="4" t="s">
        <v>164</v>
      </c>
      <c r="B206" s="30" t="s">
        <v>553</v>
      </c>
      <c r="C206" s="31" t="s">
        <v>496</v>
      </c>
      <c r="D206" s="111">
        <v>1</v>
      </c>
      <c r="E206" s="112"/>
      <c r="F206" s="112"/>
      <c r="G206" s="112"/>
      <c r="H206" s="112"/>
      <c r="I206" s="83"/>
      <c r="J206" s="84">
        <v>882</v>
      </c>
      <c r="K206" s="6">
        <f t="shared" si="10"/>
        <v>882</v>
      </c>
      <c r="L206" s="32"/>
      <c r="M206" s="35"/>
      <c r="N206" s="7"/>
      <c r="Q206" s="11"/>
      <c r="R206" s="20"/>
      <c r="S206" s="11"/>
      <c r="T206" s="11"/>
    </row>
    <row r="207" spans="1:20" ht="78.75" outlineLevel="1">
      <c r="A207" s="4" t="s">
        <v>165</v>
      </c>
      <c r="B207" s="30" t="s">
        <v>554</v>
      </c>
      <c r="C207" s="31" t="s">
        <v>496</v>
      </c>
      <c r="D207" s="111">
        <v>1</v>
      </c>
      <c r="E207" s="112"/>
      <c r="F207" s="112"/>
      <c r="G207" s="112"/>
      <c r="H207" s="112"/>
      <c r="I207" s="83"/>
      <c r="J207" s="84">
        <v>3183</v>
      </c>
      <c r="K207" s="6">
        <f t="shared" si="10"/>
        <v>3183</v>
      </c>
      <c r="L207" s="32"/>
      <c r="M207" s="35"/>
      <c r="N207" s="7"/>
      <c r="Q207" s="11"/>
      <c r="R207" s="20"/>
      <c r="S207" s="11"/>
      <c r="T207" s="11"/>
    </row>
    <row r="208" spans="1:20" ht="47.25" outlineLevel="1">
      <c r="A208" s="4" t="s">
        <v>166</v>
      </c>
      <c r="B208" s="30" t="s">
        <v>555</v>
      </c>
      <c r="C208" s="31" t="s">
        <v>496</v>
      </c>
      <c r="D208" s="111">
        <v>1</v>
      </c>
      <c r="E208" s="112"/>
      <c r="F208" s="112"/>
      <c r="G208" s="112"/>
      <c r="H208" s="112"/>
      <c r="I208" s="83"/>
      <c r="J208" s="84">
        <v>587</v>
      </c>
      <c r="K208" s="6">
        <f t="shared" si="10"/>
        <v>587</v>
      </c>
      <c r="L208" s="32"/>
      <c r="M208" s="35"/>
      <c r="N208" s="7"/>
      <c r="Q208" s="11"/>
      <c r="R208" s="20"/>
      <c r="S208" s="11"/>
      <c r="T208" s="11"/>
    </row>
    <row r="209" spans="1:20" ht="47.25" outlineLevel="1">
      <c r="A209" s="4" t="s">
        <v>167</v>
      </c>
      <c r="B209" s="30" t="s">
        <v>556</v>
      </c>
      <c r="C209" s="31" t="s">
        <v>496</v>
      </c>
      <c r="D209" s="111">
        <v>1</v>
      </c>
      <c r="E209" s="112"/>
      <c r="F209" s="112"/>
      <c r="G209" s="112"/>
      <c r="H209" s="112"/>
      <c r="I209" s="83"/>
      <c r="J209" s="84">
        <v>1645</v>
      </c>
      <c r="K209" s="6">
        <f t="shared" si="10"/>
        <v>1645</v>
      </c>
      <c r="L209" s="32"/>
      <c r="M209" s="35"/>
      <c r="N209" s="7"/>
      <c r="Q209" s="11"/>
      <c r="R209" s="20"/>
      <c r="S209" s="11"/>
      <c r="T209" s="11"/>
    </row>
    <row r="210" spans="1:20" ht="47.25" outlineLevel="1">
      <c r="A210" s="4" t="s">
        <v>168</v>
      </c>
      <c r="B210" s="30" t="s">
        <v>557</v>
      </c>
      <c r="C210" s="31" t="s">
        <v>496</v>
      </c>
      <c r="D210" s="111">
        <v>1</v>
      </c>
      <c r="E210" s="112"/>
      <c r="F210" s="112"/>
      <c r="G210" s="112"/>
      <c r="H210" s="112"/>
      <c r="I210" s="83"/>
      <c r="J210" s="84">
        <v>808</v>
      </c>
      <c r="K210" s="6">
        <f t="shared" si="10"/>
        <v>808</v>
      </c>
      <c r="L210" s="32"/>
      <c r="M210" s="35"/>
      <c r="N210" s="7"/>
      <c r="Q210" s="11"/>
      <c r="R210" s="20"/>
      <c r="S210" s="11"/>
      <c r="T210" s="11"/>
    </row>
    <row r="211" spans="1:20" s="65" customFormat="1" ht="15.75">
      <c r="A211" s="36" t="s">
        <v>17</v>
      </c>
      <c r="B211" s="37" t="s">
        <v>174</v>
      </c>
      <c r="C211" s="38" t="s">
        <v>496</v>
      </c>
      <c r="D211" s="39">
        <f>SUM(D212:D224)</f>
        <v>13</v>
      </c>
      <c r="E211" s="40"/>
      <c r="F211" s="40"/>
      <c r="G211" s="40"/>
      <c r="H211" s="40"/>
      <c r="I211" s="73"/>
      <c r="J211" s="74">
        <f>SUM(J212:J224)</f>
        <v>6747</v>
      </c>
      <c r="K211" s="74">
        <f>SUM(K212:K224)</f>
        <v>6747</v>
      </c>
      <c r="L211" s="39"/>
      <c r="M211" s="43"/>
      <c r="N211" s="44"/>
      <c r="P211" s="66"/>
      <c r="Q211" s="11"/>
      <c r="R211" s="20"/>
      <c r="S211" s="11"/>
      <c r="T211" s="11"/>
    </row>
    <row r="212" spans="1:20" ht="63" outlineLevel="1">
      <c r="A212" s="4" t="s">
        <v>18</v>
      </c>
      <c r="B212" s="30" t="s">
        <v>545</v>
      </c>
      <c r="C212" s="31" t="s">
        <v>496</v>
      </c>
      <c r="D212" s="111">
        <v>1</v>
      </c>
      <c r="E212" s="112"/>
      <c r="F212" s="112"/>
      <c r="G212" s="112"/>
      <c r="H212" s="112"/>
      <c r="I212" s="83"/>
      <c r="J212" s="84">
        <v>350</v>
      </c>
      <c r="K212" s="6">
        <f aca="true" t="shared" si="11" ref="K212:K224">J212</f>
        <v>350</v>
      </c>
      <c r="L212" s="32"/>
      <c r="M212" s="35"/>
      <c r="N212" s="7"/>
      <c r="Q212" s="11"/>
      <c r="R212" s="20"/>
      <c r="S212" s="11"/>
      <c r="T212" s="11"/>
    </row>
    <row r="213" spans="1:20" ht="63" outlineLevel="1">
      <c r="A213" s="4" t="s">
        <v>71</v>
      </c>
      <c r="B213" s="30" t="s">
        <v>546</v>
      </c>
      <c r="C213" s="31" t="s">
        <v>496</v>
      </c>
      <c r="D213" s="111">
        <v>1</v>
      </c>
      <c r="E213" s="112"/>
      <c r="F213" s="112"/>
      <c r="G213" s="112"/>
      <c r="H213" s="112"/>
      <c r="I213" s="83"/>
      <c r="J213" s="84">
        <v>1432</v>
      </c>
      <c r="K213" s="6">
        <f t="shared" si="11"/>
        <v>1432</v>
      </c>
      <c r="L213" s="32"/>
      <c r="M213" s="35"/>
      <c r="N213" s="7"/>
      <c r="Q213" s="11"/>
      <c r="R213" s="20"/>
      <c r="S213" s="11"/>
      <c r="T213" s="11"/>
    </row>
    <row r="214" spans="1:20" ht="47.25" outlineLevel="1">
      <c r="A214" s="4" t="s">
        <v>72</v>
      </c>
      <c r="B214" s="30" t="s">
        <v>547</v>
      </c>
      <c r="C214" s="31" t="s">
        <v>496</v>
      </c>
      <c r="D214" s="111">
        <v>1</v>
      </c>
      <c r="E214" s="112"/>
      <c r="F214" s="112"/>
      <c r="G214" s="112"/>
      <c r="H214" s="112"/>
      <c r="I214" s="83"/>
      <c r="J214" s="84">
        <v>458</v>
      </c>
      <c r="K214" s="6">
        <f t="shared" si="11"/>
        <v>458</v>
      </c>
      <c r="L214" s="32"/>
      <c r="M214" s="35"/>
      <c r="N214" s="7"/>
      <c r="Q214" s="11"/>
      <c r="R214" s="20"/>
      <c r="S214" s="11"/>
      <c r="T214" s="11"/>
    </row>
    <row r="215" spans="1:20" ht="47.25" outlineLevel="1">
      <c r="A215" s="4" t="s">
        <v>78</v>
      </c>
      <c r="B215" s="30" t="s">
        <v>548</v>
      </c>
      <c r="C215" s="31" t="s">
        <v>496</v>
      </c>
      <c r="D215" s="111">
        <v>1</v>
      </c>
      <c r="E215" s="112"/>
      <c r="F215" s="112"/>
      <c r="G215" s="112"/>
      <c r="H215" s="112"/>
      <c r="I215" s="83"/>
      <c r="J215" s="84">
        <v>1461</v>
      </c>
      <c r="K215" s="6">
        <f t="shared" si="11"/>
        <v>1461</v>
      </c>
      <c r="L215" s="32"/>
      <c r="M215" s="35"/>
      <c r="N215" s="7"/>
      <c r="Q215" s="11"/>
      <c r="R215" s="20"/>
      <c r="S215" s="11"/>
      <c r="T215" s="11"/>
    </row>
    <row r="216" spans="1:20" ht="63" outlineLevel="1">
      <c r="A216" s="4" t="s">
        <v>175</v>
      </c>
      <c r="B216" s="30" t="s">
        <v>549</v>
      </c>
      <c r="C216" s="31" t="s">
        <v>496</v>
      </c>
      <c r="D216" s="111">
        <v>1</v>
      </c>
      <c r="E216" s="112"/>
      <c r="F216" s="112"/>
      <c r="G216" s="112"/>
      <c r="H216" s="112"/>
      <c r="I216" s="83"/>
      <c r="J216" s="84">
        <v>692</v>
      </c>
      <c r="K216" s="6">
        <f t="shared" si="11"/>
        <v>692</v>
      </c>
      <c r="L216" s="32"/>
      <c r="M216" s="35"/>
      <c r="N216" s="7"/>
      <c r="Q216" s="11"/>
      <c r="R216" s="20"/>
      <c r="S216" s="11"/>
      <c r="T216" s="11"/>
    </row>
    <row r="217" spans="1:20" ht="63" outlineLevel="1">
      <c r="A217" s="4" t="s">
        <v>176</v>
      </c>
      <c r="B217" s="30" t="s">
        <v>550</v>
      </c>
      <c r="C217" s="31" t="s">
        <v>496</v>
      </c>
      <c r="D217" s="111">
        <v>1</v>
      </c>
      <c r="E217" s="112"/>
      <c r="F217" s="112"/>
      <c r="G217" s="112"/>
      <c r="H217" s="112"/>
      <c r="I217" s="83"/>
      <c r="J217" s="84">
        <v>461</v>
      </c>
      <c r="K217" s="6">
        <f t="shared" si="11"/>
        <v>461</v>
      </c>
      <c r="L217" s="32"/>
      <c r="M217" s="35"/>
      <c r="N217" s="7"/>
      <c r="Q217" s="11"/>
      <c r="R217" s="20"/>
      <c r="S217" s="11"/>
      <c r="T217" s="11"/>
    </row>
    <row r="218" spans="1:20" ht="78.75" outlineLevel="1">
      <c r="A218" s="4" t="s">
        <v>177</v>
      </c>
      <c r="B218" s="63" t="s">
        <v>551</v>
      </c>
      <c r="C218" s="31" t="s">
        <v>496</v>
      </c>
      <c r="D218" s="111">
        <v>1</v>
      </c>
      <c r="E218" s="112"/>
      <c r="F218" s="112"/>
      <c r="G218" s="112"/>
      <c r="H218" s="112"/>
      <c r="I218" s="83"/>
      <c r="J218" s="84">
        <v>345</v>
      </c>
      <c r="K218" s="6">
        <f t="shared" si="11"/>
        <v>345</v>
      </c>
      <c r="L218" s="32"/>
      <c r="M218" s="35"/>
      <c r="N218" s="7"/>
      <c r="Q218" s="11"/>
      <c r="R218" s="20"/>
      <c r="S218" s="11"/>
      <c r="T218" s="11"/>
    </row>
    <row r="219" spans="1:20" ht="63" outlineLevel="1">
      <c r="A219" s="4" t="s">
        <v>178</v>
      </c>
      <c r="B219" s="30" t="s">
        <v>552</v>
      </c>
      <c r="C219" s="31" t="s">
        <v>496</v>
      </c>
      <c r="D219" s="111">
        <v>1</v>
      </c>
      <c r="E219" s="112"/>
      <c r="F219" s="112"/>
      <c r="G219" s="112"/>
      <c r="H219" s="112"/>
      <c r="I219" s="83"/>
      <c r="J219" s="84">
        <v>322</v>
      </c>
      <c r="K219" s="6">
        <f t="shared" si="11"/>
        <v>322</v>
      </c>
      <c r="L219" s="32"/>
      <c r="M219" s="35"/>
      <c r="N219" s="7"/>
      <c r="Q219" s="11"/>
      <c r="R219" s="20"/>
      <c r="S219" s="11"/>
      <c r="T219" s="11"/>
    </row>
    <row r="220" spans="1:20" ht="47.25" outlineLevel="1">
      <c r="A220" s="4" t="s">
        <v>179</v>
      </c>
      <c r="B220" s="30" t="s">
        <v>553</v>
      </c>
      <c r="C220" s="31" t="s">
        <v>496</v>
      </c>
      <c r="D220" s="111">
        <v>1</v>
      </c>
      <c r="E220" s="112"/>
      <c r="F220" s="112"/>
      <c r="G220" s="112"/>
      <c r="H220" s="112"/>
      <c r="I220" s="83"/>
      <c r="J220" s="84">
        <v>305</v>
      </c>
      <c r="K220" s="6">
        <f t="shared" si="11"/>
        <v>305</v>
      </c>
      <c r="L220" s="32"/>
      <c r="M220" s="35"/>
      <c r="N220" s="7"/>
      <c r="Q220" s="11"/>
      <c r="R220" s="20"/>
      <c r="S220" s="11"/>
      <c r="T220" s="11"/>
    </row>
    <row r="221" spans="1:20" ht="78.75" outlineLevel="1">
      <c r="A221" s="4" t="s">
        <v>180</v>
      </c>
      <c r="B221" s="30" t="s">
        <v>554</v>
      </c>
      <c r="C221" s="31" t="s">
        <v>496</v>
      </c>
      <c r="D221" s="111">
        <v>1</v>
      </c>
      <c r="E221" s="112"/>
      <c r="F221" s="112"/>
      <c r="G221" s="112"/>
      <c r="H221" s="112"/>
      <c r="I221" s="83"/>
      <c r="J221" s="84">
        <v>471</v>
      </c>
      <c r="K221" s="6">
        <f t="shared" si="11"/>
        <v>471</v>
      </c>
      <c r="L221" s="32"/>
      <c r="M221" s="35"/>
      <c r="N221" s="7"/>
      <c r="Q221" s="11"/>
      <c r="R221" s="20"/>
      <c r="S221" s="11"/>
      <c r="T221" s="11"/>
    </row>
    <row r="222" spans="1:20" ht="47.25" outlineLevel="1">
      <c r="A222" s="4" t="s">
        <v>181</v>
      </c>
      <c r="B222" s="30" t="s">
        <v>555</v>
      </c>
      <c r="C222" s="31" t="s">
        <v>496</v>
      </c>
      <c r="D222" s="111">
        <v>1</v>
      </c>
      <c r="E222" s="112"/>
      <c r="F222" s="112"/>
      <c r="G222" s="112"/>
      <c r="H222" s="112"/>
      <c r="I222" s="83"/>
      <c r="J222" s="84">
        <v>87</v>
      </c>
      <c r="K222" s="6">
        <f t="shared" si="11"/>
        <v>87</v>
      </c>
      <c r="L222" s="32"/>
      <c r="M222" s="35"/>
      <c r="N222" s="7"/>
      <c r="Q222" s="11"/>
      <c r="R222" s="20"/>
      <c r="S222" s="11"/>
      <c r="T222" s="11"/>
    </row>
    <row r="223" spans="1:20" ht="47.25" outlineLevel="1">
      <c r="A223" s="4" t="s">
        <v>182</v>
      </c>
      <c r="B223" s="30" t="s">
        <v>556</v>
      </c>
      <c r="C223" s="31" t="s">
        <v>496</v>
      </c>
      <c r="D223" s="111">
        <v>1</v>
      </c>
      <c r="E223" s="112"/>
      <c r="F223" s="112"/>
      <c r="G223" s="112"/>
      <c r="H223" s="112"/>
      <c r="I223" s="83"/>
      <c r="J223" s="84">
        <v>243</v>
      </c>
      <c r="K223" s="6">
        <f t="shared" si="11"/>
        <v>243</v>
      </c>
      <c r="L223" s="32"/>
      <c r="M223" s="35"/>
      <c r="N223" s="7"/>
      <c r="Q223" s="11"/>
      <c r="R223" s="20"/>
      <c r="S223" s="11"/>
      <c r="T223" s="11"/>
    </row>
    <row r="224" spans="1:20" ht="47.25" outlineLevel="1">
      <c r="A224" s="4" t="s">
        <v>183</v>
      </c>
      <c r="B224" s="30" t="s">
        <v>557</v>
      </c>
      <c r="C224" s="31" t="s">
        <v>496</v>
      </c>
      <c r="D224" s="111">
        <v>1</v>
      </c>
      <c r="E224" s="112"/>
      <c r="F224" s="112"/>
      <c r="G224" s="112"/>
      <c r="H224" s="112"/>
      <c r="I224" s="83"/>
      <c r="J224" s="84">
        <v>120</v>
      </c>
      <c r="K224" s="6">
        <f t="shared" si="11"/>
        <v>120</v>
      </c>
      <c r="L224" s="32"/>
      <c r="M224" s="35"/>
      <c r="N224" s="7"/>
      <c r="Q224" s="11"/>
      <c r="R224" s="20"/>
      <c r="S224" s="11"/>
      <c r="T224" s="11"/>
    </row>
    <row r="225" spans="1:20" s="3" customFormat="1" ht="15.75">
      <c r="A225" s="21" t="s">
        <v>23</v>
      </c>
      <c r="B225" s="22" t="s">
        <v>189</v>
      </c>
      <c r="C225" s="23" t="s">
        <v>261</v>
      </c>
      <c r="D225" s="24">
        <f>SUM(D226:D233)</f>
        <v>8</v>
      </c>
      <c r="E225" s="25"/>
      <c r="F225" s="25"/>
      <c r="G225" s="25"/>
      <c r="H225" s="25"/>
      <c r="I225" s="75"/>
      <c r="J225" s="76">
        <f>SUM(J226:J233)</f>
        <v>113029</v>
      </c>
      <c r="K225" s="76">
        <f>SUM(K226:K233)</f>
        <v>113029</v>
      </c>
      <c r="L225" s="24"/>
      <c r="M225" s="28"/>
      <c r="N225" s="29"/>
      <c r="P225" s="20"/>
      <c r="Q225" s="11"/>
      <c r="R225" s="20"/>
      <c r="S225" s="11"/>
      <c r="T225" s="11"/>
    </row>
    <row r="226" spans="1:20" ht="31.5" outlineLevel="1">
      <c r="A226" s="4" t="s">
        <v>9</v>
      </c>
      <c r="B226" s="30" t="s">
        <v>558</v>
      </c>
      <c r="C226" s="31" t="s">
        <v>261</v>
      </c>
      <c r="D226" s="111">
        <v>1</v>
      </c>
      <c r="E226" s="112"/>
      <c r="F226" s="112"/>
      <c r="G226" s="112"/>
      <c r="H226" s="112"/>
      <c r="I226" s="83"/>
      <c r="J226" s="84">
        <v>18746</v>
      </c>
      <c r="K226" s="6">
        <f aca="true" t="shared" si="12" ref="K226:K233">J226</f>
        <v>18746</v>
      </c>
      <c r="L226" s="32"/>
      <c r="M226" s="35"/>
      <c r="N226" s="7"/>
      <c r="Q226" s="11"/>
      <c r="R226" s="20"/>
      <c r="S226" s="11"/>
      <c r="T226" s="11"/>
    </row>
    <row r="227" spans="1:20" ht="31.5" outlineLevel="1">
      <c r="A227" s="4" t="s">
        <v>10</v>
      </c>
      <c r="B227" s="30" t="s">
        <v>559</v>
      </c>
      <c r="C227" s="31" t="s">
        <v>261</v>
      </c>
      <c r="D227" s="111">
        <v>1</v>
      </c>
      <c r="E227" s="112"/>
      <c r="F227" s="112"/>
      <c r="G227" s="112"/>
      <c r="H227" s="112"/>
      <c r="I227" s="83"/>
      <c r="J227" s="84">
        <v>13483</v>
      </c>
      <c r="K227" s="6">
        <f t="shared" si="12"/>
        <v>13483</v>
      </c>
      <c r="L227" s="32"/>
      <c r="M227" s="35"/>
      <c r="N227" s="7"/>
      <c r="Q227" s="11"/>
      <c r="R227" s="20"/>
      <c r="S227" s="11"/>
      <c r="T227" s="11"/>
    </row>
    <row r="228" spans="1:20" ht="31.5" outlineLevel="1">
      <c r="A228" s="4" t="s">
        <v>11</v>
      </c>
      <c r="B228" s="30" t="s">
        <v>560</v>
      </c>
      <c r="C228" s="31" t="s">
        <v>261</v>
      </c>
      <c r="D228" s="111">
        <v>1</v>
      </c>
      <c r="E228" s="112"/>
      <c r="F228" s="112"/>
      <c r="G228" s="112"/>
      <c r="H228" s="112"/>
      <c r="I228" s="83"/>
      <c r="J228" s="84">
        <v>13493</v>
      </c>
      <c r="K228" s="6">
        <f t="shared" si="12"/>
        <v>13493</v>
      </c>
      <c r="L228" s="32"/>
      <c r="M228" s="35"/>
      <c r="N228" s="7"/>
      <c r="Q228" s="11"/>
      <c r="R228" s="20"/>
      <c r="S228" s="11"/>
      <c r="T228" s="11"/>
    </row>
    <row r="229" spans="1:20" ht="31.5" outlineLevel="1">
      <c r="A229" s="4" t="s">
        <v>191</v>
      </c>
      <c r="B229" s="30" t="s">
        <v>561</v>
      </c>
      <c r="C229" s="31" t="s">
        <v>261</v>
      </c>
      <c r="D229" s="111">
        <v>1</v>
      </c>
      <c r="E229" s="112"/>
      <c r="F229" s="112"/>
      <c r="G229" s="112"/>
      <c r="H229" s="112"/>
      <c r="I229" s="83"/>
      <c r="J229" s="84">
        <v>13426</v>
      </c>
      <c r="K229" s="6">
        <f t="shared" si="12"/>
        <v>13426</v>
      </c>
      <c r="L229" s="32"/>
      <c r="M229" s="35"/>
      <c r="N229" s="7"/>
      <c r="Q229" s="11"/>
      <c r="R229" s="20"/>
      <c r="S229" s="11"/>
      <c r="T229" s="11"/>
    </row>
    <row r="230" spans="1:20" ht="31.5" outlineLevel="1">
      <c r="A230" s="4" t="s">
        <v>192</v>
      </c>
      <c r="B230" s="30" t="s">
        <v>562</v>
      </c>
      <c r="C230" s="31" t="s">
        <v>261</v>
      </c>
      <c r="D230" s="111">
        <v>1</v>
      </c>
      <c r="E230" s="112"/>
      <c r="F230" s="112"/>
      <c r="G230" s="112"/>
      <c r="H230" s="112"/>
      <c r="I230" s="83"/>
      <c r="J230" s="84">
        <v>13421</v>
      </c>
      <c r="K230" s="6">
        <f t="shared" si="12"/>
        <v>13421</v>
      </c>
      <c r="L230" s="32"/>
      <c r="M230" s="35"/>
      <c r="N230" s="7"/>
      <c r="Q230" s="11"/>
      <c r="R230" s="20"/>
      <c r="S230" s="11"/>
      <c r="T230" s="11"/>
    </row>
    <row r="231" spans="1:20" ht="31.5" outlineLevel="1">
      <c r="A231" s="4" t="s">
        <v>193</v>
      </c>
      <c r="B231" s="30" t="s">
        <v>563</v>
      </c>
      <c r="C231" s="31" t="s">
        <v>261</v>
      </c>
      <c r="D231" s="111">
        <v>1</v>
      </c>
      <c r="E231" s="112"/>
      <c r="F231" s="112"/>
      <c r="G231" s="112"/>
      <c r="H231" s="112"/>
      <c r="I231" s="83"/>
      <c r="J231" s="84">
        <v>13439</v>
      </c>
      <c r="K231" s="6">
        <f t="shared" si="12"/>
        <v>13439</v>
      </c>
      <c r="L231" s="32"/>
      <c r="M231" s="35"/>
      <c r="N231" s="7"/>
      <c r="Q231" s="11"/>
      <c r="R231" s="20"/>
      <c r="S231" s="11"/>
      <c r="T231" s="11"/>
    </row>
    <row r="232" spans="1:20" ht="31.5" outlineLevel="1">
      <c r="A232" s="4" t="s">
        <v>194</v>
      </c>
      <c r="B232" s="30" t="s">
        <v>564</v>
      </c>
      <c r="C232" s="31" t="s">
        <v>261</v>
      </c>
      <c r="D232" s="111">
        <v>1</v>
      </c>
      <c r="E232" s="112"/>
      <c r="F232" s="112"/>
      <c r="G232" s="112"/>
      <c r="H232" s="112"/>
      <c r="I232" s="83"/>
      <c r="J232" s="84">
        <v>13506</v>
      </c>
      <c r="K232" s="6">
        <f t="shared" si="12"/>
        <v>13506</v>
      </c>
      <c r="L232" s="32"/>
      <c r="M232" s="35"/>
      <c r="N232" s="7"/>
      <c r="Q232" s="11"/>
      <c r="R232" s="20"/>
      <c r="S232" s="11"/>
      <c r="T232" s="11"/>
    </row>
    <row r="233" spans="1:20" ht="31.5" outlineLevel="1">
      <c r="A233" s="4" t="s">
        <v>195</v>
      </c>
      <c r="B233" s="30" t="s">
        <v>565</v>
      </c>
      <c r="C233" s="31" t="s">
        <v>261</v>
      </c>
      <c r="D233" s="111">
        <v>1</v>
      </c>
      <c r="E233" s="112"/>
      <c r="F233" s="112"/>
      <c r="G233" s="112"/>
      <c r="H233" s="112"/>
      <c r="I233" s="83"/>
      <c r="J233" s="84">
        <v>13515</v>
      </c>
      <c r="K233" s="6">
        <f t="shared" si="12"/>
        <v>13515</v>
      </c>
      <c r="L233" s="32"/>
      <c r="M233" s="35"/>
      <c r="N233" s="7"/>
      <c r="Q233" s="11"/>
      <c r="R233" s="20"/>
      <c r="S233" s="11"/>
      <c r="T233" s="11"/>
    </row>
    <row r="234" spans="1:20" s="3" customFormat="1" ht="15.75">
      <c r="A234" s="21" t="s">
        <v>61</v>
      </c>
      <c r="B234" s="22" t="s">
        <v>330</v>
      </c>
      <c r="C234" s="23" t="str">
        <f>C235</f>
        <v>объект</v>
      </c>
      <c r="D234" s="24">
        <f>D235</f>
        <v>1</v>
      </c>
      <c r="E234" s="25"/>
      <c r="F234" s="25"/>
      <c r="G234" s="25"/>
      <c r="H234" s="25"/>
      <c r="I234" s="75"/>
      <c r="J234" s="76">
        <f>J235</f>
        <v>32299</v>
      </c>
      <c r="K234" s="76">
        <f>K235</f>
        <v>32299</v>
      </c>
      <c r="L234" s="24"/>
      <c r="M234" s="28"/>
      <c r="N234" s="29"/>
      <c r="P234" s="20"/>
      <c r="Q234" s="11"/>
      <c r="R234" s="20"/>
      <c r="S234" s="11"/>
      <c r="T234" s="11"/>
    </row>
    <row r="235" spans="1:20" ht="15.75" outlineLevel="1">
      <c r="A235" s="4" t="s">
        <v>85</v>
      </c>
      <c r="B235" s="30" t="s">
        <v>331</v>
      </c>
      <c r="C235" s="31" t="s">
        <v>261</v>
      </c>
      <c r="D235" s="111">
        <v>1</v>
      </c>
      <c r="E235" s="112"/>
      <c r="F235" s="112"/>
      <c r="G235" s="112"/>
      <c r="H235" s="112"/>
      <c r="I235" s="83"/>
      <c r="J235" s="84">
        <v>32299</v>
      </c>
      <c r="K235" s="6">
        <f>J235</f>
        <v>32299</v>
      </c>
      <c r="L235" s="32"/>
      <c r="M235" s="35"/>
      <c r="N235" s="7"/>
      <c r="Q235" s="11"/>
      <c r="R235" s="20"/>
      <c r="S235" s="11"/>
      <c r="T235" s="11"/>
    </row>
    <row r="236" spans="1:20" s="3" customFormat="1" ht="15.75">
      <c r="A236" s="21" t="s">
        <v>62</v>
      </c>
      <c r="B236" s="22" t="s">
        <v>19</v>
      </c>
      <c r="C236" s="23"/>
      <c r="D236" s="24"/>
      <c r="E236" s="25"/>
      <c r="F236" s="25"/>
      <c r="G236" s="25"/>
      <c r="H236" s="25"/>
      <c r="I236" s="75"/>
      <c r="J236" s="76">
        <f>J237+J258</f>
        <v>66975</v>
      </c>
      <c r="K236" s="76">
        <f>K237+K258</f>
        <v>66975</v>
      </c>
      <c r="L236" s="24"/>
      <c r="M236" s="28"/>
      <c r="N236" s="29"/>
      <c r="P236" s="20"/>
      <c r="Q236" s="11"/>
      <c r="R236" s="20"/>
      <c r="S236" s="11"/>
      <c r="T236" s="11"/>
    </row>
    <row r="237" spans="1:20" s="65" customFormat="1" ht="15.75" collapsed="1">
      <c r="A237" s="36" t="s">
        <v>123</v>
      </c>
      <c r="B237" s="37" t="s">
        <v>19</v>
      </c>
      <c r="C237" s="38" t="s">
        <v>498</v>
      </c>
      <c r="D237" s="39">
        <f>SUM(D238:D257)</f>
        <v>20</v>
      </c>
      <c r="E237" s="40"/>
      <c r="F237" s="40"/>
      <c r="G237" s="40"/>
      <c r="H237" s="40"/>
      <c r="I237" s="73"/>
      <c r="J237" s="74">
        <f>SUM(J238:J257)</f>
        <v>59022</v>
      </c>
      <c r="K237" s="74">
        <f>SUM(K238:K257)</f>
        <v>59022</v>
      </c>
      <c r="L237" s="39"/>
      <c r="M237" s="43"/>
      <c r="N237" s="44"/>
      <c r="P237" s="66"/>
      <c r="Q237" s="11"/>
      <c r="R237" s="20"/>
      <c r="S237" s="11"/>
      <c r="T237" s="11"/>
    </row>
    <row r="238" spans="1:20" ht="64.5" customHeight="1" outlineLevel="1">
      <c r="A238" s="4" t="s">
        <v>204</v>
      </c>
      <c r="B238" s="30" t="s">
        <v>566</v>
      </c>
      <c r="C238" s="31" t="s">
        <v>498</v>
      </c>
      <c r="D238" s="111">
        <v>1</v>
      </c>
      <c r="E238" s="112"/>
      <c r="F238" s="112"/>
      <c r="G238" s="112"/>
      <c r="H238" s="112"/>
      <c r="I238" s="83"/>
      <c r="J238" s="84">
        <v>2701</v>
      </c>
      <c r="K238" s="6">
        <f aca="true" t="shared" si="13" ref="K238:K287">J238</f>
        <v>2701</v>
      </c>
      <c r="L238" s="32"/>
      <c r="M238" s="35"/>
      <c r="N238" s="7"/>
      <c r="Q238" s="11"/>
      <c r="R238" s="20"/>
      <c r="S238" s="11"/>
      <c r="T238" s="11"/>
    </row>
    <row r="239" spans="1:20" ht="48.75" customHeight="1" outlineLevel="1">
      <c r="A239" s="4" t="s">
        <v>205</v>
      </c>
      <c r="B239" s="30" t="s">
        <v>567</v>
      </c>
      <c r="C239" s="31" t="s">
        <v>498</v>
      </c>
      <c r="D239" s="111">
        <v>1</v>
      </c>
      <c r="E239" s="112"/>
      <c r="F239" s="112"/>
      <c r="G239" s="112"/>
      <c r="H239" s="112"/>
      <c r="I239" s="83"/>
      <c r="J239" s="84">
        <v>1226</v>
      </c>
      <c r="K239" s="6">
        <f t="shared" si="13"/>
        <v>1226</v>
      </c>
      <c r="L239" s="32"/>
      <c r="M239" s="35"/>
      <c r="N239" s="7"/>
      <c r="Q239" s="11"/>
      <c r="R239" s="20"/>
      <c r="S239" s="11"/>
      <c r="T239" s="11"/>
    </row>
    <row r="240" spans="1:20" ht="51.75" customHeight="1" outlineLevel="1">
      <c r="A240" s="4" t="s">
        <v>206</v>
      </c>
      <c r="B240" s="30" t="s">
        <v>568</v>
      </c>
      <c r="C240" s="31" t="s">
        <v>498</v>
      </c>
      <c r="D240" s="111">
        <v>1</v>
      </c>
      <c r="E240" s="112"/>
      <c r="F240" s="112"/>
      <c r="G240" s="112"/>
      <c r="H240" s="112"/>
      <c r="I240" s="83"/>
      <c r="J240" s="84">
        <v>1721</v>
      </c>
      <c r="K240" s="6">
        <f t="shared" si="13"/>
        <v>1721</v>
      </c>
      <c r="L240" s="32"/>
      <c r="M240" s="35"/>
      <c r="N240" s="7"/>
      <c r="Q240" s="11"/>
      <c r="R240" s="20"/>
      <c r="S240" s="11"/>
      <c r="T240" s="11"/>
    </row>
    <row r="241" spans="1:20" ht="52.5" customHeight="1" outlineLevel="1">
      <c r="A241" s="4" t="s">
        <v>207</v>
      </c>
      <c r="B241" s="30" t="s">
        <v>569</v>
      </c>
      <c r="C241" s="31" t="s">
        <v>498</v>
      </c>
      <c r="D241" s="111">
        <v>1</v>
      </c>
      <c r="E241" s="112"/>
      <c r="F241" s="112"/>
      <c r="G241" s="112"/>
      <c r="H241" s="112"/>
      <c r="I241" s="83"/>
      <c r="J241" s="84">
        <v>2662</v>
      </c>
      <c r="K241" s="6">
        <f t="shared" si="13"/>
        <v>2662</v>
      </c>
      <c r="L241" s="32"/>
      <c r="M241" s="35"/>
      <c r="N241" s="7"/>
      <c r="Q241" s="11"/>
      <c r="R241" s="20"/>
      <c r="S241" s="11"/>
      <c r="T241" s="11"/>
    </row>
    <row r="242" spans="1:20" ht="62.25" customHeight="1" outlineLevel="1">
      <c r="A242" s="4" t="s">
        <v>332</v>
      </c>
      <c r="B242" s="30" t="s">
        <v>570</v>
      </c>
      <c r="C242" s="31" t="s">
        <v>498</v>
      </c>
      <c r="D242" s="111">
        <v>1</v>
      </c>
      <c r="E242" s="112"/>
      <c r="F242" s="112"/>
      <c r="G242" s="112"/>
      <c r="H242" s="112"/>
      <c r="I242" s="83"/>
      <c r="J242" s="84">
        <v>3879</v>
      </c>
      <c r="K242" s="6">
        <f t="shared" si="13"/>
        <v>3879</v>
      </c>
      <c r="L242" s="32"/>
      <c r="M242" s="35"/>
      <c r="N242" s="7"/>
      <c r="Q242" s="11"/>
      <c r="R242" s="20"/>
      <c r="S242" s="11"/>
      <c r="T242" s="11"/>
    </row>
    <row r="243" spans="1:20" ht="47.25" outlineLevel="1">
      <c r="A243" s="4" t="s">
        <v>333</v>
      </c>
      <c r="B243" s="30" t="s">
        <v>571</v>
      </c>
      <c r="C243" s="31" t="s">
        <v>498</v>
      </c>
      <c r="D243" s="111">
        <v>1</v>
      </c>
      <c r="E243" s="112"/>
      <c r="F243" s="112"/>
      <c r="G243" s="112"/>
      <c r="H243" s="112"/>
      <c r="I243" s="83"/>
      <c r="J243" s="84">
        <v>1628</v>
      </c>
      <c r="K243" s="6">
        <f t="shared" si="13"/>
        <v>1628</v>
      </c>
      <c r="L243" s="32"/>
      <c r="M243" s="35"/>
      <c r="N243" s="7"/>
      <c r="Q243" s="11"/>
      <c r="R243" s="20"/>
      <c r="S243" s="11"/>
      <c r="T243" s="11"/>
    </row>
    <row r="244" spans="1:20" ht="51.75" customHeight="1" outlineLevel="1">
      <c r="A244" s="4" t="s">
        <v>334</v>
      </c>
      <c r="B244" s="30" t="s">
        <v>572</v>
      </c>
      <c r="C244" s="31" t="s">
        <v>498</v>
      </c>
      <c r="D244" s="111">
        <v>1</v>
      </c>
      <c r="E244" s="112"/>
      <c r="F244" s="112"/>
      <c r="G244" s="112"/>
      <c r="H244" s="112"/>
      <c r="I244" s="83"/>
      <c r="J244" s="84">
        <v>1569</v>
      </c>
      <c r="K244" s="6">
        <f t="shared" si="13"/>
        <v>1569</v>
      </c>
      <c r="L244" s="32"/>
      <c r="M244" s="35"/>
      <c r="N244" s="7"/>
      <c r="Q244" s="11"/>
      <c r="R244" s="20"/>
      <c r="S244" s="11"/>
      <c r="T244" s="11"/>
    </row>
    <row r="245" spans="1:20" ht="63" outlineLevel="1">
      <c r="A245" s="4" t="s">
        <v>335</v>
      </c>
      <c r="B245" s="30" t="s">
        <v>573</v>
      </c>
      <c r="C245" s="31" t="s">
        <v>498</v>
      </c>
      <c r="D245" s="111">
        <v>1</v>
      </c>
      <c r="E245" s="112"/>
      <c r="F245" s="112"/>
      <c r="G245" s="112"/>
      <c r="H245" s="112"/>
      <c r="I245" s="83"/>
      <c r="J245" s="84">
        <v>2753</v>
      </c>
      <c r="K245" s="6">
        <f t="shared" si="13"/>
        <v>2753</v>
      </c>
      <c r="L245" s="32"/>
      <c r="M245" s="35"/>
      <c r="N245" s="7"/>
      <c r="Q245" s="11"/>
      <c r="R245" s="20"/>
      <c r="S245" s="11"/>
      <c r="T245" s="11"/>
    </row>
    <row r="246" spans="1:20" ht="47.25" outlineLevel="1">
      <c r="A246" s="4" t="s">
        <v>336</v>
      </c>
      <c r="B246" s="30" t="s">
        <v>574</v>
      </c>
      <c r="C246" s="31" t="s">
        <v>498</v>
      </c>
      <c r="D246" s="111">
        <v>1</v>
      </c>
      <c r="E246" s="112"/>
      <c r="F246" s="112"/>
      <c r="G246" s="112"/>
      <c r="H246" s="112"/>
      <c r="I246" s="83"/>
      <c r="J246" s="84">
        <v>1701</v>
      </c>
      <c r="K246" s="6">
        <f t="shared" si="13"/>
        <v>1701</v>
      </c>
      <c r="L246" s="32"/>
      <c r="M246" s="35"/>
      <c r="N246" s="7"/>
      <c r="Q246" s="11"/>
      <c r="R246" s="20"/>
      <c r="S246" s="11"/>
      <c r="T246" s="11"/>
    </row>
    <row r="247" spans="1:20" ht="47.25" outlineLevel="1">
      <c r="A247" s="4" t="s">
        <v>337</v>
      </c>
      <c r="B247" s="30" t="s">
        <v>575</v>
      </c>
      <c r="C247" s="31" t="s">
        <v>498</v>
      </c>
      <c r="D247" s="111">
        <v>1</v>
      </c>
      <c r="E247" s="112"/>
      <c r="F247" s="112"/>
      <c r="G247" s="112"/>
      <c r="H247" s="112"/>
      <c r="I247" s="83"/>
      <c r="J247" s="84">
        <v>1849</v>
      </c>
      <c r="K247" s="6">
        <f t="shared" si="13"/>
        <v>1849</v>
      </c>
      <c r="L247" s="32"/>
      <c r="M247" s="35"/>
      <c r="N247" s="7"/>
      <c r="Q247" s="11"/>
      <c r="R247" s="20"/>
      <c r="S247" s="11"/>
      <c r="T247" s="11"/>
    </row>
    <row r="248" spans="1:20" ht="63" outlineLevel="1">
      <c r="A248" s="4" t="s">
        <v>338</v>
      </c>
      <c r="B248" s="30" t="s">
        <v>576</v>
      </c>
      <c r="C248" s="31" t="s">
        <v>498</v>
      </c>
      <c r="D248" s="111">
        <v>1</v>
      </c>
      <c r="E248" s="112"/>
      <c r="F248" s="112"/>
      <c r="G248" s="112"/>
      <c r="H248" s="112"/>
      <c r="I248" s="83"/>
      <c r="J248" s="84">
        <v>2528</v>
      </c>
      <c r="K248" s="6">
        <f t="shared" si="13"/>
        <v>2528</v>
      </c>
      <c r="L248" s="32"/>
      <c r="M248" s="35"/>
      <c r="N248" s="7"/>
      <c r="Q248" s="11"/>
      <c r="R248" s="20"/>
      <c r="S248" s="11"/>
      <c r="T248" s="11"/>
    </row>
    <row r="249" spans="1:20" ht="63" outlineLevel="1">
      <c r="A249" s="4" t="s">
        <v>339</v>
      </c>
      <c r="B249" s="30" t="s">
        <v>577</v>
      </c>
      <c r="C249" s="31" t="s">
        <v>498</v>
      </c>
      <c r="D249" s="111">
        <v>1</v>
      </c>
      <c r="E249" s="112"/>
      <c r="F249" s="112"/>
      <c r="G249" s="112"/>
      <c r="H249" s="112"/>
      <c r="I249" s="83"/>
      <c r="J249" s="84">
        <v>2733</v>
      </c>
      <c r="K249" s="6">
        <f t="shared" si="13"/>
        <v>2733</v>
      </c>
      <c r="L249" s="32"/>
      <c r="M249" s="35"/>
      <c r="N249" s="7"/>
      <c r="Q249" s="11"/>
      <c r="R249" s="20"/>
      <c r="S249" s="11"/>
      <c r="T249" s="11"/>
    </row>
    <row r="250" spans="1:20" ht="78.75" outlineLevel="1">
      <c r="A250" s="4" t="s">
        <v>340</v>
      </c>
      <c r="B250" s="30" t="s">
        <v>578</v>
      </c>
      <c r="C250" s="31" t="s">
        <v>498</v>
      </c>
      <c r="D250" s="111">
        <v>1</v>
      </c>
      <c r="E250" s="112"/>
      <c r="F250" s="112"/>
      <c r="G250" s="112"/>
      <c r="H250" s="112"/>
      <c r="I250" s="83"/>
      <c r="J250" s="84">
        <v>3471</v>
      </c>
      <c r="K250" s="6">
        <f t="shared" si="13"/>
        <v>3471</v>
      </c>
      <c r="L250" s="32"/>
      <c r="M250" s="35"/>
      <c r="N250" s="7"/>
      <c r="Q250" s="11"/>
      <c r="R250" s="20"/>
      <c r="S250" s="11"/>
      <c r="T250" s="11"/>
    </row>
    <row r="251" spans="1:20" ht="47.25" outlineLevel="1">
      <c r="A251" s="4" t="s">
        <v>341</v>
      </c>
      <c r="B251" s="30" t="s">
        <v>579</v>
      </c>
      <c r="C251" s="31" t="s">
        <v>498</v>
      </c>
      <c r="D251" s="111">
        <v>1</v>
      </c>
      <c r="E251" s="112"/>
      <c r="F251" s="112"/>
      <c r="G251" s="112"/>
      <c r="H251" s="112"/>
      <c r="I251" s="83"/>
      <c r="J251" s="84">
        <v>4430</v>
      </c>
      <c r="K251" s="6">
        <f t="shared" si="13"/>
        <v>4430</v>
      </c>
      <c r="L251" s="32"/>
      <c r="M251" s="35"/>
      <c r="N251" s="7"/>
      <c r="Q251" s="11"/>
      <c r="R251" s="20"/>
      <c r="S251" s="11"/>
      <c r="T251" s="11"/>
    </row>
    <row r="252" spans="1:20" ht="47.25" outlineLevel="1">
      <c r="A252" s="4" t="s">
        <v>342</v>
      </c>
      <c r="B252" s="30" t="s">
        <v>580</v>
      </c>
      <c r="C252" s="31" t="s">
        <v>498</v>
      </c>
      <c r="D252" s="111">
        <v>1</v>
      </c>
      <c r="E252" s="112"/>
      <c r="F252" s="112"/>
      <c r="G252" s="112"/>
      <c r="H252" s="112"/>
      <c r="I252" s="83"/>
      <c r="J252" s="84">
        <v>4657</v>
      </c>
      <c r="K252" s="6">
        <f t="shared" si="13"/>
        <v>4657</v>
      </c>
      <c r="L252" s="32"/>
      <c r="M252" s="35"/>
      <c r="N252" s="7"/>
      <c r="Q252" s="11"/>
      <c r="R252" s="20"/>
      <c r="S252" s="11"/>
      <c r="T252" s="11"/>
    </row>
    <row r="253" spans="1:20" ht="63" outlineLevel="1">
      <c r="A253" s="4" t="s">
        <v>343</v>
      </c>
      <c r="B253" s="30" t="s">
        <v>581</v>
      </c>
      <c r="C253" s="31" t="s">
        <v>498</v>
      </c>
      <c r="D253" s="111">
        <v>1</v>
      </c>
      <c r="E253" s="112"/>
      <c r="F253" s="112"/>
      <c r="G253" s="112"/>
      <c r="H253" s="112"/>
      <c r="I253" s="83"/>
      <c r="J253" s="84">
        <v>997</v>
      </c>
      <c r="K253" s="6">
        <f t="shared" si="13"/>
        <v>997</v>
      </c>
      <c r="L253" s="32"/>
      <c r="M253" s="35"/>
      <c r="N253" s="7"/>
      <c r="Q253" s="11"/>
      <c r="R253" s="20"/>
      <c r="S253" s="11"/>
      <c r="T253" s="11"/>
    </row>
    <row r="254" spans="1:20" ht="47.25" outlineLevel="1">
      <c r="A254" s="4" t="s">
        <v>344</v>
      </c>
      <c r="B254" s="30" t="s">
        <v>582</v>
      </c>
      <c r="C254" s="31" t="s">
        <v>498</v>
      </c>
      <c r="D254" s="111">
        <v>1</v>
      </c>
      <c r="E254" s="112"/>
      <c r="F254" s="112"/>
      <c r="G254" s="112"/>
      <c r="H254" s="112"/>
      <c r="I254" s="83"/>
      <c r="J254" s="84">
        <v>5942</v>
      </c>
      <c r="K254" s="6">
        <f t="shared" si="13"/>
        <v>5942</v>
      </c>
      <c r="L254" s="32"/>
      <c r="M254" s="35"/>
      <c r="N254" s="7"/>
      <c r="Q254" s="11"/>
      <c r="R254" s="20"/>
      <c r="S254" s="11"/>
      <c r="T254" s="11"/>
    </row>
    <row r="255" spans="1:20" ht="47.25" outlineLevel="1">
      <c r="A255" s="4" t="s">
        <v>345</v>
      </c>
      <c r="B255" s="30" t="s">
        <v>583</v>
      </c>
      <c r="C255" s="31" t="s">
        <v>498</v>
      </c>
      <c r="D255" s="111">
        <v>1</v>
      </c>
      <c r="E255" s="112"/>
      <c r="F255" s="112"/>
      <c r="G255" s="112"/>
      <c r="H255" s="112"/>
      <c r="I255" s="83"/>
      <c r="J255" s="84">
        <v>2098</v>
      </c>
      <c r="K255" s="6">
        <f t="shared" si="13"/>
        <v>2098</v>
      </c>
      <c r="L255" s="32"/>
      <c r="M255" s="35"/>
      <c r="N255" s="7"/>
      <c r="Q255" s="11"/>
      <c r="R255" s="20"/>
      <c r="S255" s="11"/>
      <c r="T255" s="11"/>
    </row>
    <row r="256" spans="1:20" ht="110.25" outlineLevel="1">
      <c r="A256" s="4" t="s">
        <v>346</v>
      </c>
      <c r="B256" s="63" t="s">
        <v>584</v>
      </c>
      <c r="C256" s="31" t="s">
        <v>498</v>
      </c>
      <c r="D256" s="111">
        <v>1</v>
      </c>
      <c r="E256" s="112"/>
      <c r="F256" s="112"/>
      <c r="G256" s="112"/>
      <c r="H256" s="112"/>
      <c r="I256" s="83"/>
      <c r="J256" s="84">
        <v>6500</v>
      </c>
      <c r="K256" s="6">
        <f t="shared" si="13"/>
        <v>6500</v>
      </c>
      <c r="L256" s="32"/>
      <c r="M256" s="35"/>
      <c r="N256" s="7"/>
      <c r="Q256" s="11"/>
      <c r="R256" s="20"/>
      <c r="S256" s="11"/>
      <c r="T256" s="11"/>
    </row>
    <row r="257" spans="1:20" ht="78.75" outlineLevel="1">
      <c r="A257" s="4" t="s">
        <v>347</v>
      </c>
      <c r="B257" s="63" t="s">
        <v>585</v>
      </c>
      <c r="C257" s="31" t="s">
        <v>498</v>
      </c>
      <c r="D257" s="111">
        <v>1</v>
      </c>
      <c r="E257" s="112"/>
      <c r="F257" s="112"/>
      <c r="G257" s="112"/>
      <c r="H257" s="112"/>
      <c r="I257" s="83"/>
      <c r="J257" s="84">
        <v>3977</v>
      </c>
      <c r="K257" s="6">
        <f t="shared" si="13"/>
        <v>3977</v>
      </c>
      <c r="L257" s="32"/>
      <c r="M257" s="35"/>
      <c r="N257" s="7"/>
      <c r="Q257" s="11"/>
      <c r="R257" s="20"/>
      <c r="S257" s="11"/>
      <c r="T257" s="11"/>
    </row>
    <row r="258" spans="1:20" s="65" customFormat="1" ht="15.75">
      <c r="A258" s="36" t="s">
        <v>208</v>
      </c>
      <c r="B258" s="37" t="s">
        <v>21</v>
      </c>
      <c r="C258" s="38" t="s">
        <v>498</v>
      </c>
      <c r="D258" s="39">
        <f>SUM(D259:D287)</f>
        <v>29</v>
      </c>
      <c r="E258" s="40"/>
      <c r="F258" s="40"/>
      <c r="G258" s="40"/>
      <c r="H258" s="40"/>
      <c r="I258" s="73"/>
      <c r="J258" s="74">
        <f>SUM(J259:J287)</f>
        <v>7953</v>
      </c>
      <c r="K258" s="74">
        <f>SUM(K259:K287)</f>
        <v>7953</v>
      </c>
      <c r="L258" s="39"/>
      <c r="M258" s="43"/>
      <c r="N258" s="44"/>
      <c r="P258" s="66"/>
      <c r="Q258" s="11"/>
      <c r="R258" s="20"/>
      <c r="S258" s="11"/>
      <c r="T258" s="11"/>
    </row>
    <row r="259" spans="1:20" ht="47.25" outlineLevel="1">
      <c r="A259" s="4" t="s">
        <v>210</v>
      </c>
      <c r="B259" s="30" t="s">
        <v>586</v>
      </c>
      <c r="C259" s="31" t="s">
        <v>498</v>
      </c>
      <c r="D259" s="111">
        <v>1</v>
      </c>
      <c r="E259" s="112"/>
      <c r="F259" s="112"/>
      <c r="G259" s="112"/>
      <c r="H259" s="112"/>
      <c r="I259" s="110"/>
      <c r="J259" s="70">
        <v>288</v>
      </c>
      <c r="K259" s="6">
        <f t="shared" si="13"/>
        <v>288</v>
      </c>
      <c r="L259" s="32"/>
      <c r="M259" s="35"/>
      <c r="N259" s="7"/>
      <c r="Q259" s="11"/>
      <c r="R259" s="20"/>
      <c r="S259" s="11"/>
      <c r="T259" s="11"/>
    </row>
    <row r="260" spans="1:20" ht="47.25" outlineLevel="1">
      <c r="A260" s="4" t="s">
        <v>211</v>
      </c>
      <c r="B260" s="30" t="s">
        <v>587</v>
      </c>
      <c r="C260" s="31" t="s">
        <v>498</v>
      </c>
      <c r="D260" s="111">
        <v>1</v>
      </c>
      <c r="E260" s="112"/>
      <c r="F260" s="112"/>
      <c r="G260" s="112"/>
      <c r="H260" s="112"/>
      <c r="I260" s="110"/>
      <c r="J260" s="70">
        <v>290</v>
      </c>
      <c r="K260" s="6">
        <f t="shared" si="13"/>
        <v>290</v>
      </c>
      <c r="L260" s="32"/>
      <c r="M260" s="35"/>
      <c r="N260" s="7"/>
      <c r="Q260" s="11"/>
      <c r="R260" s="20"/>
      <c r="S260" s="11"/>
      <c r="T260" s="11"/>
    </row>
    <row r="261" spans="1:20" ht="47.25" outlineLevel="1">
      <c r="A261" s="4" t="s">
        <v>212</v>
      </c>
      <c r="B261" s="30" t="s">
        <v>588</v>
      </c>
      <c r="C261" s="31" t="s">
        <v>498</v>
      </c>
      <c r="D261" s="111">
        <v>1</v>
      </c>
      <c r="E261" s="112"/>
      <c r="F261" s="112"/>
      <c r="G261" s="112"/>
      <c r="H261" s="112"/>
      <c r="I261" s="110"/>
      <c r="J261" s="70">
        <v>892</v>
      </c>
      <c r="K261" s="6">
        <f t="shared" si="13"/>
        <v>892</v>
      </c>
      <c r="L261" s="32"/>
      <c r="M261" s="35"/>
      <c r="N261" s="7"/>
      <c r="Q261" s="11"/>
      <c r="R261" s="20"/>
      <c r="S261" s="11"/>
      <c r="T261" s="11"/>
    </row>
    <row r="262" spans="1:20" ht="47.25" outlineLevel="1">
      <c r="A262" s="4" t="s">
        <v>213</v>
      </c>
      <c r="B262" s="30" t="s">
        <v>589</v>
      </c>
      <c r="C262" s="31" t="s">
        <v>498</v>
      </c>
      <c r="D262" s="111">
        <v>1</v>
      </c>
      <c r="E262" s="112"/>
      <c r="F262" s="112"/>
      <c r="G262" s="112"/>
      <c r="H262" s="112"/>
      <c r="I262" s="110"/>
      <c r="J262" s="70">
        <v>462</v>
      </c>
      <c r="K262" s="6">
        <f t="shared" si="13"/>
        <v>462</v>
      </c>
      <c r="L262" s="32"/>
      <c r="M262" s="35"/>
      <c r="N262" s="7"/>
      <c r="Q262" s="11"/>
      <c r="R262" s="20"/>
      <c r="S262" s="11"/>
      <c r="T262" s="11"/>
    </row>
    <row r="263" spans="1:20" ht="47.25" outlineLevel="1">
      <c r="A263" s="4" t="s">
        <v>312</v>
      </c>
      <c r="B263" s="30" t="s">
        <v>590</v>
      </c>
      <c r="C263" s="31" t="s">
        <v>498</v>
      </c>
      <c r="D263" s="111">
        <v>1</v>
      </c>
      <c r="E263" s="112"/>
      <c r="F263" s="112"/>
      <c r="G263" s="112"/>
      <c r="H263" s="112"/>
      <c r="I263" s="110"/>
      <c r="J263" s="70">
        <v>299</v>
      </c>
      <c r="K263" s="6">
        <f t="shared" si="13"/>
        <v>299</v>
      </c>
      <c r="L263" s="32"/>
      <c r="M263" s="35"/>
      <c r="N263" s="7"/>
      <c r="Q263" s="11"/>
      <c r="R263" s="20"/>
      <c r="S263" s="11"/>
      <c r="T263" s="11"/>
    </row>
    <row r="264" spans="1:20" ht="63" outlineLevel="1">
      <c r="A264" s="4" t="s">
        <v>313</v>
      </c>
      <c r="B264" s="30" t="s">
        <v>591</v>
      </c>
      <c r="C264" s="31" t="s">
        <v>498</v>
      </c>
      <c r="D264" s="111">
        <v>1</v>
      </c>
      <c r="E264" s="112"/>
      <c r="F264" s="112"/>
      <c r="G264" s="112"/>
      <c r="H264" s="112"/>
      <c r="I264" s="110"/>
      <c r="J264" s="70">
        <v>503</v>
      </c>
      <c r="K264" s="6">
        <f t="shared" si="13"/>
        <v>503</v>
      </c>
      <c r="L264" s="32"/>
      <c r="M264" s="35"/>
      <c r="N264" s="7"/>
      <c r="Q264" s="11"/>
      <c r="R264" s="20"/>
      <c r="S264" s="11"/>
      <c r="T264" s="11"/>
    </row>
    <row r="265" spans="1:20" ht="47.25" outlineLevel="1">
      <c r="A265" s="4" t="s">
        <v>314</v>
      </c>
      <c r="B265" s="30" t="s">
        <v>592</v>
      </c>
      <c r="C265" s="31" t="s">
        <v>498</v>
      </c>
      <c r="D265" s="111">
        <v>1</v>
      </c>
      <c r="E265" s="112"/>
      <c r="F265" s="112"/>
      <c r="G265" s="112"/>
      <c r="H265" s="112"/>
      <c r="I265" s="110"/>
      <c r="J265" s="70">
        <v>278</v>
      </c>
      <c r="K265" s="6">
        <f t="shared" si="13"/>
        <v>278</v>
      </c>
      <c r="L265" s="32"/>
      <c r="M265" s="35"/>
      <c r="N265" s="7"/>
      <c r="Q265" s="11"/>
      <c r="R265" s="20"/>
      <c r="S265" s="11"/>
      <c r="T265" s="11"/>
    </row>
    <row r="266" spans="1:20" ht="47.25" outlineLevel="1">
      <c r="A266" s="4" t="s">
        <v>315</v>
      </c>
      <c r="B266" s="30" t="s">
        <v>593</v>
      </c>
      <c r="C266" s="31" t="s">
        <v>498</v>
      </c>
      <c r="D266" s="111">
        <v>1</v>
      </c>
      <c r="E266" s="112"/>
      <c r="F266" s="112"/>
      <c r="G266" s="112"/>
      <c r="H266" s="112"/>
      <c r="I266" s="110"/>
      <c r="J266" s="70">
        <v>192</v>
      </c>
      <c r="K266" s="6">
        <f t="shared" si="13"/>
        <v>192</v>
      </c>
      <c r="L266" s="32"/>
      <c r="M266" s="35"/>
      <c r="N266" s="7"/>
      <c r="Q266" s="11"/>
      <c r="R266" s="20"/>
      <c r="S266" s="11"/>
      <c r="T266" s="11"/>
    </row>
    <row r="267" spans="1:20" ht="47.25" outlineLevel="1">
      <c r="A267" s="4" t="s">
        <v>316</v>
      </c>
      <c r="B267" s="30" t="s">
        <v>594</v>
      </c>
      <c r="C267" s="31" t="s">
        <v>498</v>
      </c>
      <c r="D267" s="111">
        <v>1</v>
      </c>
      <c r="E267" s="112"/>
      <c r="F267" s="112"/>
      <c r="G267" s="112"/>
      <c r="H267" s="112"/>
      <c r="I267" s="110"/>
      <c r="J267" s="70">
        <v>135</v>
      </c>
      <c r="K267" s="6">
        <f t="shared" si="13"/>
        <v>135</v>
      </c>
      <c r="L267" s="32"/>
      <c r="M267" s="35"/>
      <c r="N267" s="7"/>
      <c r="Q267" s="11"/>
      <c r="R267" s="20"/>
      <c r="S267" s="11"/>
      <c r="T267" s="11"/>
    </row>
    <row r="268" spans="1:20" ht="47.25" outlineLevel="1">
      <c r="A268" s="4" t="s">
        <v>317</v>
      </c>
      <c r="B268" s="30" t="s">
        <v>595</v>
      </c>
      <c r="C268" s="31" t="s">
        <v>498</v>
      </c>
      <c r="D268" s="111">
        <v>1</v>
      </c>
      <c r="E268" s="112"/>
      <c r="F268" s="112"/>
      <c r="G268" s="112"/>
      <c r="H268" s="112"/>
      <c r="I268" s="110"/>
      <c r="J268" s="70">
        <v>192</v>
      </c>
      <c r="K268" s="6">
        <f t="shared" si="13"/>
        <v>192</v>
      </c>
      <c r="L268" s="32"/>
      <c r="M268" s="35"/>
      <c r="N268" s="7"/>
      <c r="Q268" s="11"/>
      <c r="R268" s="20"/>
      <c r="S268" s="11"/>
      <c r="T268" s="11"/>
    </row>
    <row r="269" spans="1:20" ht="63" outlineLevel="1">
      <c r="A269" s="4" t="s">
        <v>318</v>
      </c>
      <c r="B269" s="30" t="s">
        <v>596</v>
      </c>
      <c r="C269" s="31" t="s">
        <v>498</v>
      </c>
      <c r="D269" s="111">
        <v>1</v>
      </c>
      <c r="E269" s="112"/>
      <c r="F269" s="112"/>
      <c r="G269" s="112"/>
      <c r="H269" s="112"/>
      <c r="I269" s="110"/>
      <c r="J269" s="70">
        <v>422</v>
      </c>
      <c r="K269" s="6">
        <f t="shared" si="13"/>
        <v>422</v>
      </c>
      <c r="L269" s="32"/>
      <c r="M269" s="35"/>
      <c r="N269" s="7"/>
      <c r="Q269" s="11"/>
      <c r="R269" s="20"/>
      <c r="S269" s="11"/>
      <c r="T269" s="11"/>
    </row>
    <row r="270" spans="1:20" ht="47.25" outlineLevel="1">
      <c r="A270" s="4" t="s">
        <v>319</v>
      </c>
      <c r="B270" s="30" t="s">
        <v>597</v>
      </c>
      <c r="C270" s="31" t="s">
        <v>498</v>
      </c>
      <c r="D270" s="111">
        <v>1</v>
      </c>
      <c r="E270" s="112"/>
      <c r="F270" s="112"/>
      <c r="G270" s="112"/>
      <c r="H270" s="112"/>
      <c r="I270" s="110"/>
      <c r="J270" s="70">
        <v>72</v>
      </c>
      <c r="K270" s="6">
        <f t="shared" si="13"/>
        <v>72</v>
      </c>
      <c r="L270" s="32"/>
      <c r="M270" s="35"/>
      <c r="N270" s="7"/>
      <c r="Q270" s="11"/>
      <c r="R270" s="20"/>
      <c r="S270" s="11"/>
      <c r="T270" s="11"/>
    </row>
    <row r="271" spans="1:20" ht="47.25" outlineLevel="1">
      <c r="A271" s="4" t="s">
        <v>320</v>
      </c>
      <c r="B271" s="30" t="s">
        <v>598</v>
      </c>
      <c r="C271" s="31" t="s">
        <v>498</v>
      </c>
      <c r="D271" s="111">
        <v>1</v>
      </c>
      <c r="E271" s="112"/>
      <c r="F271" s="112"/>
      <c r="G271" s="112"/>
      <c r="H271" s="112"/>
      <c r="I271" s="110"/>
      <c r="J271" s="70">
        <v>95</v>
      </c>
      <c r="K271" s="6">
        <f t="shared" si="13"/>
        <v>95</v>
      </c>
      <c r="L271" s="32"/>
      <c r="M271" s="35"/>
      <c r="N271" s="7"/>
      <c r="Q271" s="11"/>
      <c r="R271" s="20"/>
      <c r="S271" s="11"/>
      <c r="T271" s="11"/>
    </row>
    <row r="272" spans="1:20" ht="47.25" outlineLevel="1">
      <c r="A272" s="4" t="s">
        <v>348</v>
      </c>
      <c r="B272" s="30" t="s">
        <v>599</v>
      </c>
      <c r="C272" s="31" t="s">
        <v>498</v>
      </c>
      <c r="D272" s="111">
        <v>1</v>
      </c>
      <c r="E272" s="112"/>
      <c r="F272" s="112"/>
      <c r="G272" s="112"/>
      <c r="H272" s="112"/>
      <c r="I272" s="110"/>
      <c r="J272" s="70">
        <v>73</v>
      </c>
      <c r="K272" s="6">
        <f t="shared" si="13"/>
        <v>73</v>
      </c>
      <c r="L272" s="32"/>
      <c r="M272" s="35"/>
      <c r="N272" s="7"/>
      <c r="Q272" s="11"/>
      <c r="R272" s="20"/>
      <c r="S272" s="11"/>
      <c r="T272" s="11"/>
    </row>
    <row r="273" spans="1:20" ht="47.25" outlineLevel="1">
      <c r="A273" s="4" t="s">
        <v>349</v>
      </c>
      <c r="B273" s="30" t="s">
        <v>600</v>
      </c>
      <c r="C273" s="31" t="s">
        <v>498</v>
      </c>
      <c r="D273" s="111">
        <v>1</v>
      </c>
      <c r="E273" s="112"/>
      <c r="F273" s="112"/>
      <c r="G273" s="112"/>
      <c r="H273" s="112"/>
      <c r="I273" s="110"/>
      <c r="J273" s="70">
        <v>328</v>
      </c>
      <c r="K273" s="6">
        <f t="shared" si="13"/>
        <v>328</v>
      </c>
      <c r="L273" s="32"/>
      <c r="M273" s="35"/>
      <c r="N273" s="7"/>
      <c r="Q273" s="11"/>
      <c r="R273" s="20"/>
      <c r="S273" s="11"/>
      <c r="T273" s="11"/>
    </row>
    <row r="274" spans="1:20" ht="47.25" outlineLevel="1">
      <c r="A274" s="4" t="s">
        <v>350</v>
      </c>
      <c r="B274" s="30" t="s">
        <v>601</v>
      </c>
      <c r="C274" s="31" t="s">
        <v>498</v>
      </c>
      <c r="D274" s="111">
        <v>1</v>
      </c>
      <c r="E274" s="112"/>
      <c r="F274" s="112"/>
      <c r="G274" s="112"/>
      <c r="H274" s="112"/>
      <c r="I274" s="110"/>
      <c r="J274" s="70">
        <v>166</v>
      </c>
      <c r="K274" s="6">
        <f t="shared" si="13"/>
        <v>166</v>
      </c>
      <c r="L274" s="32"/>
      <c r="M274" s="35"/>
      <c r="N274" s="7"/>
      <c r="Q274" s="11"/>
      <c r="R274" s="20"/>
      <c r="S274" s="11"/>
      <c r="T274" s="11"/>
    </row>
    <row r="275" spans="1:20" ht="47.25" outlineLevel="1">
      <c r="A275" s="4" t="s">
        <v>351</v>
      </c>
      <c r="B275" s="30" t="s">
        <v>602</v>
      </c>
      <c r="C275" s="31" t="s">
        <v>498</v>
      </c>
      <c r="D275" s="111">
        <v>1</v>
      </c>
      <c r="E275" s="112"/>
      <c r="F275" s="112"/>
      <c r="G275" s="112"/>
      <c r="H275" s="112"/>
      <c r="I275" s="110"/>
      <c r="J275" s="70">
        <v>192</v>
      </c>
      <c r="K275" s="6">
        <f t="shared" si="13"/>
        <v>192</v>
      </c>
      <c r="L275" s="32"/>
      <c r="M275" s="35"/>
      <c r="N275" s="7"/>
      <c r="Q275" s="11"/>
      <c r="R275" s="20"/>
      <c r="S275" s="11"/>
      <c r="T275" s="11"/>
    </row>
    <row r="276" spans="1:20" ht="47.25" outlineLevel="1">
      <c r="A276" s="4" t="s">
        <v>352</v>
      </c>
      <c r="B276" s="30" t="s">
        <v>603</v>
      </c>
      <c r="C276" s="31" t="s">
        <v>498</v>
      </c>
      <c r="D276" s="111">
        <v>1</v>
      </c>
      <c r="E276" s="112"/>
      <c r="F276" s="112"/>
      <c r="G276" s="112"/>
      <c r="H276" s="112"/>
      <c r="I276" s="110"/>
      <c r="J276" s="70">
        <v>81</v>
      </c>
      <c r="K276" s="6">
        <f t="shared" si="13"/>
        <v>81</v>
      </c>
      <c r="L276" s="32"/>
      <c r="M276" s="35"/>
      <c r="N276" s="7"/>
      <c r="Q276" s="11"/>
      <c r="R276" s="20"/>
      <c r="S276" s="11"/>
      <c r="T276" s="11"/>
    </row>
    <row r="277" spans="1:20" ht="47.25" outlineLevel="1">
      <c r="A277" s="4" t="s">
        <v>353</v>
      </c>
      <c r="B277" s="30" t="s">
        <v>604</v>
      </c>
      <c r="C277" s="31" t="s">
        <v>498</v>
      </c>
      <c r="D277" s="111">
        <v>1</v>
      </c>
      <c r="E277" s="112"/>
      <c r="F277" s="112"/>
      <c r="G277" s="112"/>
      <c r="H277" s="112"/>
      <c r="I277" s="110"/>
      <c r="J277" s="70">
        <v>165</v>
      </c>
      <c r="K277" s="6">
        <f t="shared" si="13"/>
        <v>165</v>
      </c>
      <c r="L277" s="32"/>
      <c r="M277" s="35"/>
      <c r="N277" s="7"/>
      <c r="Q277" s="11"/>
      <c r="R277" s="20"/>
      <c r="S277" s="11"/>
      <c r="T277" s="11"/>
    </row>
    <row r="278" spans="1:20" ht="47.25" outlineLevel="1">
      <c r="A278" s="4" t="s">
        <v>354</v>
      </c>
      <c r="B278" s="30" t="s">
        <v>605</v>
      </c>
      <c r="C278" s="31" t="s">
        <v>498</v>
      </c>
      <c r="D278" s="111">
        <v>1</v>
      </c>
      <c r="E278" s="112"/>
      <c r="F278" s="112"/>
      <c r="G278" s="112"/>
      <c r="H278" s="112"/>
      <c r="I278" s="110"/>
      <c r="J278" s="70">
        <v>118</v>
      </c>
      <c r="K278" s="6">
        <f t="shared" si="13"/>
        <v>118</v>
      </c>
      <c r="L278" s="32"/>
      <c r="M278" s="35"/>
      <c r="N278" s="7"/>
      <c r="Q278" s="11"/>
      <c r="R278" s="20"/>
      <c r="S278" s="11"/>
      <c r="T278" s="11"/>
    </row>
    <row r="279" spans="1:20" ht="47.25" outlineLevel="1">
      <c r="A279" s="4" t="s">
        <v>355</v>
      </c>
      <c r="B279" s="30" t="s">
        <v>606</v>
      </c>
      <c r="C279" s="31" t="s">
        <v>498</v>
      </c>
      <c r="D279" s="111">
        <v>1</v>
      </c>
      <c r="E279" s="112"/>
      <c r="F279" s="112"/>
      <c r="G279" s="112"/>
      <c r="H279" s="112"/>
      <c r="I279" s="110"/>
      <c r="J279" s="70">
        <v>254</v>
      </c>
      <c r="K279" s="6">
        <f t="shared" si="13"/>
        <v>254</v>
      </c>
      <c r="L279" s="32"/>
      <c r="M279" s="35"/>
      <c r="N279" s="7"/>
      <c r="Q279" s="11"/>
      <c r="R279" s="20"/>
      <c r="S279" s="11"/>
      <c r="T279" s="11"/>
    </row>
    <row r="280" spans="1:20" ht="47.25" outlineLevel="1">
      <c r="A280" s="4" t="s">
        <v>356</v>
      </c>
      <c r="B280" s="30" t="s">
        <v>607</v>
      </c>
      <c r="C280" s="31" t="s">
        <v>498</v>
      </c>
      <c r="D280" s="111">
        <v>1</v>
      </c>
      <c r="E280" s="112"/>
      <c r="F280" s="112"/>
      <c r="G280" s="112"/>
      <c r="H280" s="112"/>
      <c r="I280" s="110"/>
      <c r="J280" s="70">
        <v>174</v>
      </c>
      <c r="K280" s="6">
        <f t="shared" si="13"/>
        <v>174</v>
      </c>
      <c r="L280" s="32"/>
      <c r="M280" s="35"/>
      <c r="N280" s="7"/>
      <c r="Q280" s="11"/>
      <c r="R280" s="20"/>
      <c r="S280" s="11"/>
      <c r="T280" s="11"/>
    </row>
    <row r="281" spans="1:20" ht="63" outlineLevel="1">
      <c r="A281" s="4" t="s">
        <v>357</v>
      </c>
      <c r="B281" s="30" t="s">
        <v>608</v>
      </c>
      <c r="C281" s="31" t="s">
        <v>498</v>
      </c>
      <c r="D281" s="111">
        <v>1</v>
      </c>
      <c r="E281" s="112"/>
      <c r="F281" s="112"/>
      <c r="G281" s="112"/>
      <c r="H281" s="112"/>
      <c r="I281" s="110"/>
      <c r="J281" s="70">
        <v>479</v>
      </c>
      <c r="K281" s="6">
        <f t="shared" si="13"/>
        <v>479</v>
      </c>
      <c r="L281" s="32"/>
      <c r="M281" s="35"/>
      <c r="N281" s="7"/>
      <c r="Q281" s="11"/>
      <c r="R281" s="20"/>
      <c r="S281" s="11"/>
      <c r="T281" s="11"/>
    </row>
    <row r="282" spans="1:20" ht="47.25" outlineLevel="1">
      <c r="A282" s="4" t="s">
        <v>358</v>
      </c>
      <c r="B282" s="30" t="s">
        <v>609</v>
      </c>
      <c r="C282" s="31" t="s">
        <v>498</v>
      </c>
      <c r="D282" s="111">
        <v>1</v>
      </c>
      <c r="E282" s="112"/>
      <c r="F282" s="112"/>
      <c r="G282" s="112"/>
      <c r="H282" s="112"/>
      <c r="I282" s="110"/>
      <c r="J282" s="70">
        <v>494</v>
      </c>
      <c r="K282" s="6">
        <f t="shared" si="13"/>
        <v>494</v>
      </c>
      <c r="L282" s="32"/>
      <c r="M282" s="35"/>
      <c r="N282" s="7"/>
      <c r="Q282" s="11"/>
      <c r="R282" s="20"/>
      <c r="S282" s="11"/>
      <c r="T282" s="11"/>
    </row>
    <row r="283" spans="1:20" ht="47.25" outlineLevel="1">
      <c r="A283" s="4" t="s">
        <v>359</v>
      </c>
      <c r="B283" s="30" t="s">
        <v>610</v>
      </c>
      <c r="C283" s="31" t="s">
        <v>498</v>
      </c>
      <c r="D283" s="111">
        <v>1</v>
      </c>
      <c r="E283" s="112"/>
      <c r="F283" s="112"/>
      <c r="G283" s="112"/>
      <c r="H283" s="112"/>
      <c r="I283" s="110"/>
      <c r="J283" s="70">
        <v>485</v>
      </c>
      <c r="K283" s="6">
        <f t="shared" si="13"/>
        <v>485</v>
      </c>
      <c r="L283" s="32"/>
      <c r="M283" s="35"/>
      <c r="N283" s="7"/>
      <c r="Q283" s="11"/>
      <c r="R283" s="20"/>
      <c r="S283" s="11"/>
      <c r="T283" s="11"/>
    </row>
    <row r="284" spans="1:20" ht="47.25" outlineLevel="1">
      <c r="A284" s="4" t="s">
        <v>360</v>
      </c>
      <c r="B284" s="30" t="s">
        <v>611</v>
      </c>
      <c r="C284" s="31" t="s">
        <v>498</v>
      </c>
      <c r="D284" s="111">
        <v>1</v>
      </c>
      <c r="E284" s="112"/>
      <c r="F284" s="112"/>
      <c r="G284" s="112"/>
      <c r="H284" s="112"/>
      <c r="I284" s="110"/>
      <c r="J284" s="70">
        <v>349</v>
      </c>
      <c r="K284" s="6">
        <f t="shared" si="13"/>
        <v>349</v>
      </c>
      <c r="L284" s="32"/>
      <c r="M284" s="35"/>
      <c r="N284" s="7"/>
      <c r="Q284" s="11"/>
      <c r="R284" s="20"/>
      <c r="S284" s="11"/>
      <c r="T284" s="11"/>
    </row>
    <row r="285" spans="1:20" ht="47.25" outlineLevel="1">
      <c r="A285" s="4" t="s">
        <v>361</v>
      </c>
      <c r="B285" s="30" t="s">
        <v>612</v>
      </c>
      <c r="C285" s="31" t="s">
        <v>498</v>
      </c>
      <c r="D285" s="111">
        <v>1</v>
      </c>
      <c r="E285" s="112"/>
      <c r="F285" s="112"/>
      <c r="G285" s="112"/>
      <c r="H285" s="112"/>
      <c r="I285" s="110"/>
      <c r="J285" s="70">
        <v>271</v>
      </c>
      <c r="K285" s="6">
        <f t="shared" si="13"/>
        <v>271</v>
      </c>
      <c r="L285" s="32"/>
      <c r="M285" s="35"/>
      <c r="N285" s="7"/>
      <c r="Q285" s="11"/>
      <c r="R285" s="20"/>
      <c r="S285" s="11"/>
      <c r="T285" s="11"/>
    </row>
    <row r="286" spans="1:20" ht="47.25" outlineLevel="1">
      <c r="A286" s="4" t="s">
        <v>362</v>
      </c>
      <c r="B286" s="30" t="s">
        <v>613</v>
      </c>
      <c r="C286" s="31" t="s">
        <v>498</v>
      </c>
      <c r="D286" s="111">
        <v>1</v>
      </c>
      <c r="E286" s="112"/>
      <c r="F286" s="112"/>
      <c r="G286" s="112"/>
      <c r="H286" s="112"/>
      <c r="I286" s="110"/>
      <c r="J286" s="70">
        <v>128</v>
      </c>
      <c r="K286" s="6">
        <f t="shared" si="13"/>
        <v>128</v>
      </c>
      <c r="L286" s="32"/>
      <c r="M286" s="35"/>
      <c r="N286" s="7"/>
      <c r="Q286" s="11"/>
      <c r="R286" s="20"/>
      <c r="S286" s="11"/>
      <c r="T286" s="11"/>
    </row>
    <row r="287" spans="1:20" ht="63" outlineLevel="1">
      <c r="A287" s="4" t="s">
        <v>363</v>
      </c>
      <c r="B287" s="30" t="s">
        <v>614</v>
      </c>
      <c r="C287" s="31" t="s">
        <v>498</v>
      </c>
      <c r="D287" s="111">
        <v>1</v>
      </c>
      <c r="E287" s="112"/>
      <c r="F287" s="112"/>
      <c r="G287" s="112"/>
      <c r="H287" s="112"/>
      <c r="I287" s="110"/>
      <c r="J287" s="70">
        <v>76</v>
      </c>
      <c r="K287" s="6">
        <f t="shared" si="13"/>
        <v>76</v>
      </c>
      <c r="L287" s="32"/>
      <c r="M287" s="35"/>
      <c r="N287" s="7"/>
      <c r="Q287" s="11"/>
      <c r="R287" s="20"/>
      <c r="S287" s="11"/>
      <c r="T287" s="11"/>
    </row>
    <row r="288" spans="1:20" s="3" customFormat="1" ht="15.75">
      <c r="A288" s="21" t="s">
        <v>63</v>
      </c>
      <c r="B288" s="22" t="s">
        <v>262</v>
      </c>
      <c r="C288" s="23" t="s">
        <v>499</v>
      </c>
      <c r="D288" s="24">
        <f>D289+D294+D306</f>
        <v>877</v>
      </c>
      <c r="E288" s="25"/>
      <c r="F288" s="25"/>
      <c r="G288" s="25"/>
      <c r="H288" s="25"/>
      <c r="I288" s="75"/>
      <c r="J288" s="76">
        <f>J289+J294+J306</f>
        <v>85022</v>
      </c>
      <c r="K288" s="76">
        <f>K289+K294+K306</f>
        <v>85022</v>
      </c>
      <c r="L288" s="24"/>
      <c r="M288" s="28"/>
      <c r="N288" s="29"/>
      <c r="P288" s="20"/>
      <c r="Q288" s="11"/>
      <c r="R288" s="20"/>
      <c r="S288" s="11"/>
      <c r="T288" s="11"/>
    </row>
    <row r="289" spans="1:20" s="65" customFormat="1" ht="15.75" collapsed="1">
      <c r="A289" s="36" t="s">
        <v>214</v>
      </c>
      <c r="B289" s="37" t="s">
        <v>306</v>
      </c>
      <c r="C289" s="38" t="s">
        <v>499</v>
      </c>
      <c r="D289" s="39">
        <f>SUM(D290:D293)</f>
        <v>35</v>
      </c>
      <c r="E289" s="40"/>
      <c r="F289" s="40"/>
      <c r="G289" s="40"/>
      <c r="H289" s="40"/>
      <c r="I289" s="73"/>
      <c r="J289" s="74">
        <f>SUM(J290:J293)</f>
        <v>4836</v>
      </c>
      <c r="K289" s="74">
        <f>SUM(K290:K293)</f>
        <v>4836</v>
      </c>
      <c r="L289" s="39"/>
      <c r="M289" s="43"/>
      <c r="N289" s="44"/>
      <c r="P289" s="66"/>
      <c r="Q289" s="11"/>
      <c r="R289" s="20"/>
      <c r="S289" s="11"/>
      <c r="T289" s="11"/>
    </row>
    <row r="290" spans="1:20" ht="15.75" outlineLevel="1">
      <c r="A290" s="4" t="s">
        <v>302</v>
      </c>
      <c r="B290" s="30" t="s">
        <v>307</v>
      </c>
      <c r="C290" s="31" t="s">
        <v>499</v>
      </c>
      <c r="D290" s="111">
        <v>10</v>
      </c>
      <c r="E290" s="112">
        <v>106</v>
      </c>
      <c r="F290" s="112">
        <f>E290+(E290*$F$7)</f>
        <v>111</v>
      </c>
      <c r="G290" s="112"/>
      <c r="H290" s="112"/>
      <c r="I290" s="83"/>
      <c r="J290" s="84">
        <v>1092</v>
      </c>
      <c r="K290" s="6">
        <f aca="true" t="shared" si="14" ref="K290:K310">J290</f>
        <v>1092</v>
      </c>
      <c r="L290" s="32"/>
      <c r="M290" s="35"/>
      <c r="N290" s="7"/>
      <c r="Q290" s="11"/>
      <c r="R290" s="20"/>
      <c r="S290" s="11"/>
      <c r="T290" s="11"/>
    </row>
    <row r="291" spans="1:20" ht="15.75" outlineLevel="1">
      <c r="A291" s="4" t="s">
        <v>303</v>
      </c>
      <c r="B291" s="30" t="s">
        <v>308</v>
      </c>
      <c r="C291" s="31" t="s">
        <v>499</v>
      </c>
      <c r="D291" s="111">
        <v>10</v>
      </c>
      <c r="E291" s="112">
        <v>118</v>
      </c>
      <c r="F291" s="112">
        <f aca="true" t="shared" si="15" ref="F291:F305">E291+(E291*$F$7)</f>
        <v>124</v>
      </c>
      <c r="G291" s="112"/>
      <c r="H291" s="112"/>
      <c r="I291" s="83"/>
      <c r="J291" s="84">
        <v>1215</v>
      </c>
      <c r="K291" s="6">
        <f t="shared" si="14"/>
        <v>1215</v>
      </c>
      <c r="L291" s="32"/>
      <c r="M291" s="35"/>
      <c r="N291" s="7"/>
      <c r="Q291" s="11"/>
      <c r="R291" s="20"/>
      <c r="S291" s="11"/>
      <c r="T291" s="11"/>
    </row>
    <row r="292" spans="1:20" ht="15.75" outlineLevel="1">
      <c r="A292" s="4" t="s">
        <v>304</v>
      </c>
      <c r="B292" s="30" t="s">
        <v>309</v>
      </c>
      <c r="C292" s="31" t="s">
        <v>499</v>
      </c>
      <c r="D292" s="111">
        <v>10</v>
      </c>
      <c r="E292" s="112">
        <v>136</v>
      </c>
      <c r="F292" s="112">
        <f t="shared" si="15"/>
        <v>143</v>
      </c>
      <c r="G292" s="112"/>
      <c r="H292" s="112"/>
      <c r="I292" s="83"/>
      <c r="J292" s="84">
        <v>1401</v>
      </c>
      <c r="K292" s="6">
        <f t="shared" si="14"/>
        <v>1401</v>
      </c>
      <c r="L292" s="32"/>
      <c r="M292" s="35"/>
      <c r="N292" s="7"/>
      <c r="Q292" s="11"/>
      <c r="R292" s="20"/>
      <c r="S292" s="11"/>
      <c r="T292" s="11"/>
    </row>
    <row r="293" spans="1:20" ht="15.75" outlineLevel="1">
      <c r="A293" s="4" t="s">
        <v>305</v>
      </c>
      <c r="B293" s="30" t="s">
        <v>310</v>
      </c>
      <c r="C293" s="31" t="s">
        <v>499</v>
      </c>
      <c r="D293" s="111">
        <v>5</v>
      </c>
      <c r="E293" s="112">
        <v>219</v>
      </c>
      <c r="F293" s="112">
        <f t="shared" si="15"/>
        <v>230</v>
      </c>
      <c r="G293" s="112"/>
      <c r="H293" s="112"/>
      <c r="I293" s="83"/>
      <c r="J293" s="84">
        <v>1128</v>
      </c>
      <c r="K293" s="6">
        <f t="shared" si="14"/>
        <v>1128</v>
      </c>
      <c r="L293" s="32"/>
      <c r="M293" s="35"/>
      <c r="N293" s="7"/>
      <c r="Q293" s="11"/>
      <c r="R293" s="20"/>
      <c r="S293" s="11"/>
      <c r="T293" s="11"/>
    </row>
    <row r="294" spans="1:20" s="65" customFormat="1" ht="15.75">
      <c r="A294" s="36" t="s">
        <v>215</v>
      </c>
      <c r="B294" s="37" t="s">
        <v>141</v>
      </c>
      <c r="C294" s="38" t="s">
        <v>499</v>
      </c>
      <c r="D294" s="39">
        <f>SUM(D295:D305)</f>
        <v>827</v>
      </c>
      <c r="E294" s="40"/>
      <c r="F294" s="112">
        <f t="shared" si="15"/>
        <v>0</v>
      </c>
      <c r="G294" s="40"/>
      <c r="H294" s="40"/>
      <c r="I294" s="73"/>
      <c r="J294" s="74">
        <f>SUM(J295:J305)</f>
        <v>24079</v>
      </c>
      <c r="K294" s="74">
        <f>SUM(K295:K305)</f>
        <v>24079</v>
      </c>
      <c r="L294" s="39"/>
      <c r="M294" s="43"/>
      <c r="N294" s="44"/>
      <c r="O294" s="1"/>
      <c r="P294" s="66"/>
      <c r="Q294" s="11"/>
      <c r="R294" s="20"/>
      <c r="S294" s="11"/>
      <c r="T294" s="11"/>
    </row>
    <row r="295" spans="1:20" ht="15.75" outlineLevel="1">
      <c r="A295" s="4" t="s">
        <v>311</v>
      </c>
      <c r="B295" s="30" t="s">
        <v>264</v>
      </c>
      <c r="C295" s="31" t="s">
        <v>499</v>
      </c>
      <c r="D295" s="111">
        <v>220</v>
      </c>
      <c r="E295" s="33">
        <v>10</v>
      </c>
      <c r="F295" s="112">
        <f t="shared" si="15"/>
        <v>11</v>
      </c>
      <c r="G295" s="112"/>
      <c r="H295" s="112"/>
      <c r="I295" s="83"/>
      <c r="J295" s="84">
        <v>2112</v>
      </c>
      <c r="K295" s="6">
        <f t="shared" si="14"/>
        <v>2112</v>
      </c>
      <c r="L295" s="32"/>
      <c r="M295" s="35"/>
      <c r="N295" s="7"/>
      <c r="Q295" s="11"/>
      <c r="R295" s="20"/>
      <c r="S295" s="11"/>
      <c r="T295" s="11"/>
    </row>
    <row r="296" spans="1:20" ht="15.75" outlineLevel="1">
      <c r="A296" s="4" t="s">
        <v>364</v>
      </c>
      <c r="B296" s="30" t="s">
        <v>265</v>
      </c>
      <c r="C296" s="31" t="s">
        <v>499</v>
      </c>
      <c r="D296" s="111">
        <v>80</v>
      </c>
      <c r="E296" s="33">
        <v>15</v>
      </c>
      <c r="F296" s="112">
        <f t="shared" si="15"/>
        <v>16</v>
      </c>
      <c r="G296" s="112"/>
      <c r="H296" s="112"/>
      <c r="I296" s="83"/>
      <c r="J296" s="84">
        <v>1236</v>
      </c>
      <c r="K296" s="6">
        <f t="shared" si="14"/>
        <v>1236</v>
      </c>
      <c r="L296" s="32"/>
      <c r="M296" s="35"/>
      <c r="N296" s="7"/>
      <c r="Q296" s="11"/>
      <c r="R296" s="20"/>
      <c r="S296" s="11"/>
      <c r="T296" s="11"/>
    </row>
    <row r="297" spans="1:20" ht="15.75" outlineLevel="1">
      <c r="A297" s="4" t="s">
        <v>365</v>
      </c>
      <c r="B297" s="30" t="s">
        <v>266</v>
      </c>
      <c r="C297" s="31" t="s">
        <v>499</v>
      </c>
      <c r="D297" s="111">
        <v>300</v>
      </c>
      <c r="E297" s="33">
        <v>20</v>
      </c>
      <c r="F297" s="112">
        <f t="shared" si="15"/>
        <v>21</v>
      </c>
      <c r="G297" s="112"/>
      <c r="H297" s="112"/>
      <c r="I297" s="83"/>
      <c r="J297" s="84">
        <v>4120</v>
      </c>
      <c r="K297" s="6">
        <f t="shared" si="14"/>
        <v>4120</v>
      </c>
      <c r="L297" s="32"/>
      <c r="M297" s="35"/>
      <c r="N297" s="7"/>
      <c r="Q297" s="11"/>
      <c r="R297" s="20"/>
      <c r="S297" s="11"/>
      <c r="T297" s="11"/>
    </row>
    <row r="298" spans="1:20" ht="15.75" outlineLevel="1">
      <c r="A298" s="4" t="s">
        <v>366</v>
      </c>
      <c r="B298" s="30" t="s">
        <v>268</v>
      </c>
      <c r="C298" s="31" t="s">
        <v>499</v>
      </c>
      <c r="D298" s="111">
        <v>100</v>
      </c>
      <c r="E298" s="33">
        <v>33</v>
      </c>
      <c r="F298" s="112">
        <f t="shared" si="15"/>
        <v>35</v>
      </c>
      <c r="G298" s="112"/>
      <c r="H298" s="112"/>
      <c r="I298" s="83"/>
      <c r="J298" s="84">
        <v>3399</v>
      </c>
      <c r="K298" s="6">
        <f t="shared" si="14"/>
        <v>3399</v>
      </c>
      <c r="L298" s="32"/>
      <c r="M298" s="35"/>
      <c r="N298" s="7"/>
      <c r="Q298" s="11"/>
      <c r="R298" s="20"/>
      <c r="S298" s="11"/>
      <c r="T298" s="11"/>
    </row>
    <row r="299" spans="1:20" ht="15.75" outlineLevel="1">
      <c r="A299" s="4" t="s">
        <v>367</v>
      </c>
      <c r="B299" s="30" t="s">
        <v>269</v>
      </c>
      <c r="C299" s="31" t="s">
        <v>499</v>
      </c>
      <c r="D299" s="111">
        <v>70</v>
      </c>
      <c r="E299" s="33">
        <v>59</v>
      </c>
      <c r="F299" s="112">
        <f t="shared" si="15"/>
        <v>62</v>
      </c>
      <c r="G299" s="112"/>
      <c r="H299" s="112"/>
      <c r="I299" s="83"/>
      <c r="J299" s="84">
        <v>4254</v>
      </c>
      <c r="K299" s="6">
        <f t="shared" si="14"/>
        <v>4254</v>
      </c>
      <c r="L299" s="32"/>
      <c r="M299" s="35"/>
      <c r="N299" s="7"/>
      <c r="Q299" s="11"/>
      <c r="R299" s="20"/>
      <c r="S299" s="11"/>
      <c r="T299" s="11"/>
    </row>
    <row r="300" spans="1:20" ht="15.75" outlineLevel="1">
      <c r="A300" s="4" t="s">
        <v>368</v>
      </c>
      <c r="B300" s="30" t="s">
        <v>270</v>
      </c>
      <c r="C300" s="31" t="s">
        <v>499</v>
      </c>
      <c r="D300" s="111">
        <v>20</v>
      </c>
      <c r="E300" s="33">
        <v>73</v>
      </c>
      <c r="F300" s="112">
        <f t="shared" si="15"/>
        <v>77</v>
      </c>
      <c r="G300" s="112"/>
      <c r="H300" s="112"/>
      <c r="I300" s="83"/>
      <c r="J300" s="84">
        <v>1504</v>
      </c>
      <c r="K300" s="6">
        <f t="shared" si="14"/>
        <v>1504</v>
      </c>
      <c r="L300" s="32"/>
      <c r="M300" s="35"/>
      <c r="N300" s="7"/>
      <c r="Q300" s="11"/>
      <c r="R300" s="20"/>
      <c r="S300" s="11"/>
      <c r="T300" s="11"/>
    </row>
    <row r="301" spans="1:20" ht="15.75" outlineLevel="1">
      <c r="A301" s="4" t="s">
        <v>369</v>
      </c>
      <c r="B301" s="30" t="s">
        <v>271</v>
      </c>
      <c r="C301" s="31" t="s">
        <v>499</v>
      </c>
      <c r="D301" s="111">
        <v>30</v>
      </c>
      <c r="E301" s="33">
        <v>146</v>
      </c>
      <c r="F301" s="112">
        <f t="shared" si="15"/>
        <v>153</v>
      </c>
      <c r="G301" s="112"/>
      <c r="H301" s="112"/>
      <c r="I301" s="83"/>
      <c r="J301" s="84">
        <v>4511</v>
      </c>
      <c r="K301" s="6">
        <f t="shared" si="14"/>
        <v>4511</v>
      </c>
      <c r="L301" s="32"/>
      <c r="M301" s="35"/>
      <c r="N301" s="7"/>
      <c r="Q301" s="11"/>
      <c r="R301" s="20"/>
      <c r="S301" s="11"/>
      <c r="T301" s="11"/>
    </row>
    <row r="302" spans="1:20" ht="15.75" outlineLevel="1">
      <c r="A302" s="4" t="s">
        <v>370</v>
      </c>
      <c r="B302" s="30" t="s">
        <v>272</v>
      </c>
      <c r="C302" s="31" t="s">
        <v>499</v>
      </c>
      <c r="D302" s="111">
        <v>1</v>
      </c>
      <c r="E302" s="33">
        <v>399</v>
      </c>
      <c r="F302" s="112">
        <f t="shared" si="15"/>
        <v>419</v>
      </c>
      <c r="G302" s="112"/>
      <c r="H302" s="112"/>
      <c r="I302" s="83"/>
      <c r="J302" s="84">
        <v>411</v>
      </c>
      <c r="K302" s="6">
        <f t="shared" si="14"/>
        <v>411</v>
      </c>
      <c r="L302" s="32"/>
      <c r="M302" s="35"/>
      <c r="N302" s="7"/>
      <c r="Q302" s="11"/>
      <c r="R302" s="20"/>
      <c r="S302" s="11"/>
      <c r="T302" s="11"/>
    </row>
    <row r="303" spans="1:20" ht="15.75" outlineLevel="1">
      <c r="A303" s="4" t="s">
        <v>371</v>
      </c>
      <c r="B303" s="30" t="s">
        <v>273</v>
      </c>
      <c r="C303" s="31" t="s">
        <v>499</v>
      </c>
      <c r="D303" s="111">
        <v>2</v>
      </c>
      <c r="E303" s="33">
        <v>660</v>
      </c>
      <c r="F303" s="112">
        <f t="shared" si="15"/>
        <v>693</v>
      </c>
      <c r="G303" s="112"/>
      <c r="H303" s="112"/>
      <c r="I303" s="83"/>
      <c r="J303" s="84">
        <v>680</v>
      </c>
      <c r="K303" s="6">
        <f t="shared" si="14"/>
        <v>680</v>
      </c>
      <c r="L303" s="32"/>
      <c r="M303" s="35"/>
      <c r="N303" s="7"/>
      <c r="Q303" s="11"/>
      <c r="R303" s="20"/>
      <c r="S303" s="11"/>
      <c r="T303" s="11"/>
    </row>
    <row r="304" spans="1:20" ht="15.75" outlineLevel="1">
      <c r="A304" s="4" t="s">
        <v>372</v>
      </c>
      <c r="B304" s="30" t="s">
        <v>274</v>
      </c>
      <c r="C304" s="31" t="s">
        <v>499</v>
      </c>
      <c r="D304" s="111">
        <v>2</v>
      </c>
      <c r="E304" s="33">
        <v>948</v>
      </c>
      <c r="F304" s="112">
        <f t="shared" si="15"/>
        <v>995</v>
      </c>
      <c r="G304" s="112"/>
      <c r="H304" s="112"/>
      <c r="I304" s="83"/>
      <c r="J304" s="84">
        <v>976</v>
      </c>
      <c r="K304" s="6">
        <f t="shared" si="14"/>
        <v>976</v>
      </c>
      <c r="L304" s="32"/>
      <c r="M304" s="35"/>
      <c r="N304" s="7"/>
      <c r="Q304" s="11"/>
      <c r="R304" s="20"/>
      <c r="S304" s="11"/>
      <c r="T304" s="11"/>
    </row>
    <row r="305" spans="1:20" ht="15.75" outlineLevel="1">
      <c r="A305" s="4" t="s">
        <v>373</v>
      </c>
      <c r="B305" s="30" t="s">
        <v>275</v>
      </c>
      <c r="C305" s="31" t="s">
        <v>499</v>
      </c>
      <c r="D305" s="111">
        <v>2</v>
      </c>
      <c r="E305" s="33">
        <v>850</v>
      </c>
      <c r="F305" s="112">
        <f t="shared" si="15"/>
        <v>893</v>
      </c>
      <c r="G305" s="112"/>
      <c r="H305" s="112"/>
      <c r="I305" s="83"/>
      <c r="J305" s="84">
        <v>876</v>
      </c>
      <c r="K305" s="6">
        <f t="shared" si="14"/>
        <v>876</v>
      </c>
      <c r="L305" s="32"/>
      <c r="M305" s="35"/>
      <c r="N305" s="7"/>
      <c r="Q305" s="11"/>
      <c r="R305" s="20"/>
      <c r="S305" s="11"/>
      <c r="T305" s="11"/>
    </row>
    <row r="306" spans="1:20" s="65" customFormat="1" ht="15.75">
      <c r="A306" s="36" t="s">
        <v>216</v>
      </c>
      <c r="B306" s="37" t="s">
        <v>143</v>
      </c>
      <c r="C306" s="38" t="s">
        <v>499</v>
      </c>
      <c r="D306" s="39">
        <f>SUM(D307:D310)</f>
        <v>15</v>
      </c>
      <c r="E306" s="40"/>
      <c r="F306" s="40"/>
      <c r="G306" s="40"/>
      <c r="H306" s="40"/>
      <c r="I306" s="73"/>
      <c r="J306" s="74">
        <f>SUM(J307:J310)</f>
        <v>56107</v>
      </c>
      <c r="K306" s="74">
        <f>SUM(K307:K310)</f>
        <v>56107</v>
      </c>
      <c r="L306" s="39"/>
      <c r="M306" s="43"/>
      <c r="N306" s="44"/>
      <c r="P306" s="66"/>
      <c r="Q306" s="11"/>
      <c r="R306" s="20"/>
      <c r="S306" s="11"/>
      <c r="T306" s="11"/>
    </row>
    <row r="307" spans="1:20" ht="15.75" outlineLevel="1">
      <c r="A307" s="4" t="s">
        <v>376</v>
      </c>
      <c r="B307" s="30" t="s">
        <v>326</v>
      </c>
      <c r="C307" s="31" t="s">
        <v>499</v>
      </c>
      <c r="D307" s="111">
        <v>6</v>
      </c>
      <c r="E307" s="112">
        <v>149</v>
      </c>
      <c r="F307" s="112">
        <f>E307+(E307*$F$7)</f>
        <v>156</v>
      </c>
      <c r="G307" s="112"/>
      <c r="H307" s="112"/>
      <c r="I307" s="83"/>
      <c r="J307" s="84">
        <v>921</v>
      </c>
      <c r="K307" s="6">
        <f t="shared" si="14"/>
        <v>921</v>
      </c>
      <c r="L307" s="32"/>
      <c r="M307" s="35"/>
      <c r="N307" s="7"/>
      <c r="Q307" s="11"/>
      <c r="R307" s="20"/>
      <c r="S307" s="11"/>
      <c r="T307" s="11"/>
    </row>
    <row r="308" spans="1:20" ht="15.75" outlineLevel="1">
      <c r="A308" s="4" t="s">
        <v>377</v>
      </c>
      <c r="B308" s="30" t="s">
        <v>327</v>
      </c>
      <c r="C308" s="31" t="s">
        <v>499</v>
      </c>
      <c r="D308" s="111">
        <v>7</v>
      </c>
      <c r="E308" s="112">
        <v>1700</v>
      </c>
      <c r="F308" s="112">
        <f>E308+(E308*$F$7)</f>
        <v>1785</v>
      </c>
      <c r="G308" s="112"/>
      <c r="H308" s="112"/>
      <c r="I308" s="83"/>
      <c r="J308" s="84">
        <v>12257</v>
      </c>
      <c r="K308" s="6">
        <f t="shared" si="14"/>
        <v>12257</v>
      </c>
      <c r="L308" s="32"/>
      <c r="M308" s="35"/>
      <c r="N308" s="7"/>
      <c r="Q308" s="11"/>
      <c r="R308" s="20"/>
      <c r="S308" s="11"/>
      <c r="T308" s="11"/>
    </row>
    <row r="309" spans="1:20" ht="15.75" outlineLevel="1">
      <c r="A309" s="4" t="s">
        <v>378</v>
      </c>
      <c r="B309" s="30" t="s">
        <v>328</v>
      </c>
      <c r="C309" s="31" t="s">
        <v>499</v>
      </c>
      <c r="D309" s="111">
        <v>1</v>
      </c>
      <c r="E309" s="112">
        <v>33876</v>
      </c>
      <c r="F309" s="112">
        <f>E309+(E309*$F$7)</f>
        <v>35570</v>
      </c>
      <c r="G309" s="112"/>
      <c r="H309" s="112"/>
      <c r="I309" s="83"/>
      <c r="J309" s="84">
        <v>35570</v>
      </c>
      <c r="K309" s="6">
        <f t="shared" si="14"/>
        <v>35570</v>
      </c>
      <c r="L309" s="32"/>
      <c r="M309" s="35"/>
      <c r="N309" s="7"/>
      <c r="Q309" s="11"/>
      <c r="R309" s="20"/>
      <c r="S309" s="11"/>
      <c r="T309" s="11"/>
    </row>
    <row r="310" spans="1:20" ht="15.75" outlineLevel="1">
      <c r="A310" s="4" t="s">
        <v>479</v>
      </c>
      <c r="B310" s="30" t="s">
        <v>329</v>
      </c>
      <c r="C310" s="31" t="s">
        <v>499</v>
      </c>
      <c r="D310" s="111">
        <v>1</v>
      </c>
      <c r="E310" s="112">
        <v>7009</v>
      </c>
      <c r="F310" s="112">
        <f>E310+(E310*$F$7)</f>
        <v>7359</v>
      </c>
      <c r="G310" s="112"/>
      <c r="H310" s="112"/>
      <c r="I310" s="83"/>
      <c r="J310" s="84">
        <v>7359</v>
      </c>
      <c r="K310" s="6">
        <f t="shared" si="14"/>
        <v>7359</v>
      </c>
      <c r="L310" s="32"/>
      <c r="M310" s="35"/>
      <c r="N310" s="7"/>
      <c r="Q310" s="11"/>
      <c r="R310" s="20"/>
      <c r="S310" s="11"/>
      <c r="T310" s="11"/>
    </row>
    <row r="311" spans="1:20" s="3" customFormat="1" ht="31.5">
      <c r="A311" s="21" t="s">
        <v>126</v>
      </c>
      <c r="B311" s="47" t="s">
        <v>473</v>
      </c>
      <c r="C311" s="23"/>
      <c r="D311" s="24"/>
      <c r="E311" s="25"/>
      <c r="F311" s="25"/>
      <c r="G311" s="25"/>
      <c r="H311" s="25"/>
      <c r="I311" s="26"/>
      <c r="J311" s="27">
        <f>J312</f>
        <v>86919</v>
      </c>
      <c r="K311" s="27">
        <f>K312</f>
        <v>86919</v>
      </c>
      <c r="L311" s="24"/>
      <c r="M311" s="28"/>
      <c r="N311" s="29"/>
      <c r="P311" s="20"/>
      <c r="Q311" s="11"/>
      <c r="R311" s="20"/>
      <c r="S311" s="11"/>
      <c r="T311" s="11"/>
    </row>
    <row r="312" spans="1:20" s="3" customFormat="1" ht="31.5">
      <c r="A312" s="21" t="s">
        <v>3</v>
      </c>
      <c r="B312" s="47" t="s">
        <v>29</v>
      </c>
      <c r="C312" s="23" t="s">
        <v>499</v>
      </c>
      <c r="D312" s="24">
        <f>D313+D316</f>
        <v>17</v>
      </c>
      <c r="E312" s="25"/>
      <c r="F312" s="25"/>
      <c r="G312" s="25"/>
      <c r="H312" s="25"/>
      <c r="I312" s="72"/>
      <c r="J312" s="29">
        <f>J313+J316</f>
        <v>86919</v>
      </c>
      <c r="K312" s="29">
        <f>K313+K316</f>
        <v>86919</v>
      </c>
      <c r="L312" s="24"/>
      <c r="M312" s="28"/>
      <c r="N312" s="29"/>
      <c r="P312" s="20"/>
      <c r="Q312" s="11"/>
      <c r="R312" s="20"/>
      <c r="S312" s="11"/>
      <c r="T312" s="11"/>
    </row>
    <row r="313" spans="1:20" s="45" customFormat="1" ht="15.75">
      <c r="A313" s="36" t="s">
        <v>20</v>
      </c>
      <c r="B313" s="37" t="s">
        <v>28</v>
      </c>
      <c r="C313" s="38" t="s">
        <v>499</v>
      </c>
      <c r="D313" s="39">
        <f>SUM(D314:D315)</f>
        <v>7</v>
      </c>
      <c r="E313" s="40"/>
      <c r="F313" s="40"/>
      <c r="G313" s="40"/>
      <c r="H313" s="40"/>
      <c r="I313" s="41"/>
      <c r="J313" s="42">
        <f>SUM(J314:J315)</f>
        <v>29455</v>
      </c>
      <c r="K313" s="42">
        <f>SUM(K314:K315)</f>
        <v>29455</v>
      </c>
      <c r="L313" s="39"/>
      <c r="M313" s="43"/>
      <c r="N313" s="44"/>
      <c r="P313" s="46"/>
      <c r="Q313" s="11"/>
      <c r="R313" s="20"/>
      <c r="S313" s="11"/>
      <c r="T313" s="11"/>
    </row>
    <row r="314" spans="1:20" s="3" customFormat="1" ht="15.75" outlineLevel="1">
      <c r="A314" s="4" t="s">
        <v>24</v>
      </c>
      <c r="B314" s="71" t="s">
        <v>32</v>
      </c>
      <c r="C314" s="31" t="s">
        <v>499</v>
      </c>
      <c r="D314" s="32">
        <v>2</v>
      </c>
      <c r="E314" s="33">
        <v>6696</v>
      </c>
      <c r="F314" s="33">
        <f>E314+(E314*$F$7)</f>
        <v>7031</v>
      </c>
      <c r="G314" s="33"/>
      <c r="H314" s="33"/>
      <c r="I314" s="34"/>
      <c r="J314" s="6">
        <v>13794</v>
      </c>
      <c r="K314" s="6">
        <f>J314</f>
        <v>13794</v>
      </c>
      <c r="L314" s="32"/>
      <c r="M314" s="35"/>
      <c r="N314" s="7"/>
      <c r="O314" s="1"/>
      <c r="P314" s="20"/>
      <c r="Q314" s="11"/>
      <c r="R314" s="20"/>
      <c r="S314" s="11"/>
      <c r="T314" s="11"/>
    </row>
    <row r="315" spans="1:20" s="3" customFormat="1" ht="15.75" outlineLevel="1">
      <c r="A315" s="4" t="s">
        <v>25</v>
      </c>
      <c r="B315" s="71" t="s">
        <v>35</v>
      </c>
      <c r="C315" s="31" t="s">
        <v>499</v>
      </c>
      <c r="D315" s="32">
        <v>5</v>
      </c>
      <c r="E315" s="33">
        <v>3041</v>
      </c>
      <c r="F315" s="33">
        <f>E315+(E315*$F$7)</f>
        <v>3193</v>
      </c>
      <c r="G315" s="33"/>
      <c r="H315" s="33"/>
      <c r="I315" s="34"/>
      <c r="J315" s="6">
        <v>15661</v>
      </c>
      <c r="K315" s="6">
        <f>J315</f>
        <v>15661</v>
      </c>
      <c r="L315" s="32"/>
      <c r="M315" s="35"/>
      <c r="N315" s="7"/>
      <c r="O315" s="1"/>
      <c r="P315" s="20"/>
      <c r="Q315" s="11"/>
      <c r="R315" s="20"/>
      <c r="S315" s="11"/>
      <c r="T315" s="11"/>
    </row>
    <row r="316" spans="1:20" s="45" customFormat="1" ht="15.75">
      <c r="A316" s="36" t="s">
        <v>22</v>
      </c>
      <c r="B316" s="37" t="s">
        <v>36</v>
      </c>
      <c r="C316" s="38" t="s">
        <v>499</v>
      </c>
      <c r="D316" s="39">
        <f>D317</f>
        <v>10</v>
      </c>
      <c r="E316" s="40"/>
      <c r="F316" s="40"/>
      <c r="G316" s="40"/>
      <c r="H316" s="40"/>
      <c r="I316" s="41"/>
      <c r="J316" s="42">
        <f>J317</f>
        <v>57464</v>
      </c>
      <c r="K316" s="42">
        <f>K317</f>
        <v>57464</v>
      </c>
      <c r="L316" s="39"/>
      <c r="M316" s="43"/>
      <c r="N316" s="44"/>
      <c r="O316" s="1"/>
      <c r="P316" s="46"/>
      <c r="Q316" s="11"/>
      <c r="R316" s="20"/>
      <c r="S316" s="11"/>
      <c r="T316" s="11"/>
    </row>
    <row r="317" spans="1:20" s="3" customFormat="1" ht="15.75" outlineLevel="1">
      <c r="A317" s="4" t="s">
        <v>26</v>
      </c>
      <c r="B317" s="71" t="s">
        <v>38</v>
      </c>
      <c r="C317" s="31" t="s">
        <v>499</v>
      </c>
      <c r="D317" s="32">
        <v>10</v>
      </c>
      <c r="E317" s="33">
        <v>5579</v>
      </c>
      <c r="F317" s="33">
        <f>E317+(E317*$F$7)</f>
        <v>5858</v>
      </c>
      <c r="G317" s="33"/>
      <c r="H317" s="33"/>
      <c r="I317" s="34"/>
      <c r="J317" s="6">
        <v>57464</v>
      </c>
      <c r="K317" s="6">
        <f>J317</f>
        <v>57464</v>
      </c>
      <c r="L317" s="32"/>
      <c r="M317" s="35"/>
      <c r="N317" s="7"/>
      <c r="O317" s="1"/>
      <c r="P317" s="20"/>
      <c r="Q317" s="11"/>
      <c r="R317" s="20"/>
      <c r="S317" s="11"/>
      <c r="T317" s="11"/>
    </row>
    <row r="318" spans="1:20" s="3" customFormat="1" ht="15.75">
      <c r="A318" s="21" t="s">
        <v>2</v>
      </c>
      <c r="B318" s="47" t="s">
        <v>66</v>
      </c>
      <c r="C318" s="23" t="s">
        <v>499</v>
      </c>
      <c r="D318" s="24">
        <f>SUM(D319:D321)</f>
        <v>4</v>
      </c>
      <c r="E318" s="25"/>
      <c r="F318" s="25"/>
      <c r="G318" s="25"/>
      <c r="H318" s="25"/>
      <c r="I318" s="26"/>
      <c r="J318" s="27">
        <f>SUM(J319:J321)</f>
        <v>80090</v>
      </c>
      <c r="K318" s="27">
        <f>SUM(K319:K321)</f>
        <v>80090</v>
      </c>
      <c r="L318" s="24"/>
      <c r="M318" s="28"/>
      <c r="N318" s="29"/>
      <c r="P318" s="20"/>
      <c r="Q318" s="11"/>
      <c r="R318" s="20"/>
      <c r="S318" s="11"/>
      <c r="T318" s="11"/>
    </row>
    <row r="319" spans="1:20" s="3" customFormat="1" ht="15.75" outlineLevel="1">
      <c r="A319" s="4" t="s">
        <v>23</v>
      </c>
      <c r="B319" s="71" t="s">
        <v>478</v>
      </c>
      <c r="C319" s="31" t="s">
        <v>499</v>
      </c>
      <c r="D319" s="32">
        <f>3-1</f>
        <v>2</v>
      </c>
      <c r="E319" s="33">
        <v>6984</v>
      </c>
      <c r="F319" s="33">
        <f>E319+(E319*$F$7)</f>
        <v>7333</v>
      </c>
      <c r="G319" s="33"/>
      <c r="H319" s="33"/>
      <c r="I319" s="34"/>
      <c r="J319" s="6">
        <v>13968</v>
      </c>
      <c r="K319" s="6">
        <f>J319</f>
        <v>13968</v>
      </c>
      <c r="L319" s="32"/>
      <c r="M319" s="35"/>
      <c r="N319" s="7"/>
      <c r="O319" s="1"/>
      <c r="P319" s="20"/>
      <c r="Q319" s="11"/>
      <c r="R319" s="20"/>
      <c r="S319" s="11"/>
      <c r="T319" s="11"/>
    </row>
    <row r="320" spans="1:20" s="3" customFormat="1" ht="15.75" outlineLevel="1">
      <c r="A320" s="4" t="s">
        <v>61</v>
      </c>
      <c r="B320" s="71" t="s">
        <v>56</v>
      </c>
      <c r="C320" s="31" t="s">
        <v>499</v>
      </c>
      <c r="D320" s="32">
        <v>1</v>
      </c>
      <c r="E320" s="33">
        <v>30446</v>
      </c>
      <c r="F320" s="33">
        <f>E320+(E320*$F$7)</f>
        <v>31968</v>
      </c>
      <c r="G320" s="33"/>
      <c r="H320" s="33"/>
      <c r="I320" s="34"/>
      <c r="J320" s="6">
        <v>31359</v>
      </c>
      <c r="K320" s="6">
        <f>J320</f>
        <v>31359</v>
      </c>
      <c r="L320" s="32"/>
      <c r="M320" s="35"/>
      <c r="N320" s="7"/>
      <c r="O320" s="1"/>
      <c r="P320" s="20"/>
      <c r="Q320" s="11"/>
      <c r="R320" s="20"/>
      <c r="S320" s="11"/>
      <c r="T320" s="11"/>
    </row>
    <row r="321" spans="1:20" s="3" customFormat="1" ht="15.75" outlineLevel="1">
      <c r="A321" s="4" t="s">
        <v>62</v>
      </c>
      <c r="B321" s="71" t="s">
        <v>58</v>
      </c>
      <c r="C321" s="31" t="s">
        <v>499</v>
      </c>
      <c r="D321" s="32">
        <v>1</v>
      </c>
      <c r="E321" s="33">
        <v>33750</v>
      </c>
      <c r="F321" s="33">
        <f>E321+(E321*$F$7)</f>
        <v>35438</v>
      </c>
      <c r="G321" s="33"/>
      <c r="H321" s="33"/>
      <c r="I321" s="34"/>
      <c r="J321" s="6">
        <v>34763</v>
      </c>
      <c r="K321" s="6">
        <f>J321</f>
        <v>34763</v>
      </c>
      <c r="L321" s="32"/>
      <c r="M321" s="35"/>
      <c r="N321" s="7"/>
      <c r="O321" s="1"/>
      <c r="P321" s="20"/>
      <c r="Q321" s="11"/>
      <c r="R321" s="20"/>
      <c r="S321" s="11"/>
      <c r="T321" s="11"/>
    </row>
    <row r="322" spans="1:20" s="3" customFormat="1" ht="15.75">
      <c r="A322" s="223" t="s">
        <v>506</v>
      </c>
      <c r="B322" s="223"/>
      <c r="C322" s="223"/>
      <c r="D322" s="223"/>
      <c r="E322" s="223"/>
      <c r="F322" s="223"/>
      <c r="G322" s="223"/>
      <c r="H322" s="223"/>
      <c r="I322" s="223"/>
      <c r="J322" s="223"/>
      <c r="K322" s="223"/>
      <c r="L322" s="223"/>
      <c r="M322" s="223"/>
      <c r="N322" s="223"/>
      <c r="P322" s="20"/>
      <c r="Q322" s="11"/>
      <c r="R322" s="20"/>
      <c r="S322" s="11"/>
      <c r="T322" s="11"/>
    </row>
    <row r="323" spans="1:20" s="3" customFormat="1" ht="15.75">
      <c r="A323" s="21"/>
      <c r="B323" s="22" t="s">
        <v>7</v>
      </c>
      <c r="C323" s="23"/>
      <c r="D323" s="24"/>
      <c r="E323" s="25"/>
      <c r="F323" s="25"/>
      <c r="G323" s="25"/>
      <c r="H323" s="25"/>
      <c r="I323" s="126"/>
      <c r="J323" s="27">
        <f>J324+J343+J435+J442</f>
        <v>2282611</v>
      </c>
      <c r="K323" s="27">
        <f>K324+K343+K435+K442</f>
        <v>2282611</v>
      </c>
      <c r="L323" s="24"/>
      <c r="M323" s="28"/>
      <c r="N323" s="29"/>
      <c r="O323" s="20"/>
      <c r="P323" s="20"/>
      <c r="Q323" s="11"/>
      <c r="R323" s="20"/>
      <c r="S323" s="11"/>
      <c r="T323" s="11"/>
    </row>
    <row r="324" spans="1:20" s="3" customFormat="1" ht="15.75">
      <c r="A324" s="21" t="s">
        <v>1</v>
      </c>
      <c r="B324" s="47" t="s">
        <v>67</v>
      </c>
      <c r="C324" s="23"/>
      <c r="D324" s="24"/>
      <c r="E324" s="25"/>
      <c r="F324" s="25"/>
      <c r="G324" s="25"/>
      <c r="H324" s="25"/>
      <c r="I324" s="26"/>
      <c r="J324" s="27">
        <f>J325+J328+J330+J332</f>
        <v>493123</v>
      </c>
      <c r="K324" s="27">
        <f>K325+K328+K330+K332</f>
        <v>493123</v>
      </c>
      <c r="L324" s="24"/>
      <c r="M324" s="28"/>
      <c r="N324" s="29"/>
      <c r="P324" s="20"/>
      <c r="Q324" s="11"/>
      <c r="R324" s="20"/>
      <c r="S324" s="11"/>
      <c r="T324" s="11"/>
    </row>
    <row r="325" spans="1:20" s="3" customFormat="1" ht="15.75">
      <c r="A325" s="21" t="s">
        <v>3</v>
      </c>
      <c r="B325" s="22" t="s">
        <v>68</v>
      </c>
      <c r="C325" s="23" t="s">
        <v>261</v>
      </c>
      <c r="D325" s="24">
        <f>SUM(D326:D327)</f>
        <v>2</v>
      </c>
      <c r="E325" s="25"/>
      <c r="F325" s="25"/>
      <c r="G325" s="25"/>
      <c r="H325" s="25"/>
      <c r="I325" s="26"/>
      <c r="J325" s="27">
        <f>SUM(J326:J327)</f>
        <v>370286</v>
      </c>
      <c r="K325" s="27">
        <f>SUM(K326:K327)</f>
        <v>370286</v>
      </c>
      <c r="L325" s="24"/>
      <c r="M325" s="28"/>
      <c r="N325" s="29"/>
      <c r="P325" s="20"/>
      <c r="Q325" s="11"/>
      <c r="R325" s="20"/>
      <c r="S325" s="11"/>
      <c r="T325" s="11"/>
    </row>
    <row r="326" spans="1:20" ht="15.75" outlineLevel="1">
      <c r="A326" s="4" t="s">
        <v>20</v>
      </c>
      <c r="B326" s="30" t="s">
        <v>79</v>
      </c>
      <c r="C326" s="31" t="s">
        <v>261</v>
      </c>
      <c r="D326" s="32">
        <v>1</v>
      </c>
      <c r="E326" s="33"/>
      <c r="F326" s="33"/>
      <c r="G326" s="33"/>
      <c r="H326" s="33"/>
      <c r="I326" s="34"/>
      <c r="J326" s="6">
        <v>211969</v>
      </c>
      <c r="K326" s="6">
        <f>J326</f>
        <v>211969</v>
      </c>
      <c r="L326" s="32"/>
      <c r="M326" s="35"/>
      <c r="N326" s="7"/>
      <c r="Q326" s="11"/>
      <c r="R326" s="20"/>
      <c r="S326" s="11"/>
      <c r="T326" s="11"/>
    </row>
    <row r="327" spans="1:20" ht="15.75" outlineLevel="1">
      <c r="A327" s="4" t="s">
        <v>22</v>
      </c>
      <c r="B327" s="30" t="s">
        <v>80</v>
      </c>
      <c r="C327" s="31" t="s">
        <v>261</v>
      </c>
      <c r="D327" s="32">
        <v>1</v>
      </c>
      <c r="E327" s="33"/>
      <c r="F327" s="33"/>
      <c r="G327" s="33"/>
      <c r="H327" s="33"/>
      <c r="I327" s="34"/>
      <c r="J327" s="6">
        <v>158317</v>
      </c>
      <c r="K327" s="6">
        <f>J327</f>
        <v>158317</v>
      </c>
      <c r="L327" s="32"/>
      <c r="M327" s="35"/>
      <c r="N327" s="7"/>
      <c r="Q327" s="11"/>
      <c r="R327" s="20"/>
      <c r="S327" s="11"/>
      <c r="T327" s="11"/>
    </row>
    <row r="328" spans="1:20" s="3" customFormat="1" ht="15.75">
      <c r="A328" s="21" t="s">
        <v>4</v>
      </c>
      <c r="B328" s="22" t="s">
        <v>81</v>
      </c>
      <c r="C328" s="23" t="s">
        <v>261</v>
      </c>
      <c r="D328" s="24">
        <f>D329</f>
        <v>1</v>
      </c>
      <c r="E328" s="25"/>
      <c r="F328" s="25"/>
      <c r="G328" s="25"/>
      <c r="H328" s="25"/>
      <c r="I328" s="26"/>
      <c r="J328" s="27">
        <f>J329</f>
        <v>42046</v>
      </c>
      <c r="K328" s="27">
        <f>K329</f>
        <v>42046</v>
      </c>
      <c r="L328" s="24"/>
      <c r="M328" s="28"/>
      <c r="N328" s="29"/>
      <c r="P328" s="20"/>
      <c r="Q328" s="11"/>
      <c r="R328" s="20"/>
      <c r="S328" s="11"/>
      <c r="T328" s="11"/>
    </row>
    <row r="329" spans="1:20" ht="15.75" outlineLevel="1">
      <c r="A329" s="4" t="s">
        <v>15</v>
      </c>
      <c r="B329" s="30" t="s">
        <v>82</v>
      </c>
      <c r="C329" s="31" t="s">
        <v>261</v>
      </c>
      <c r="D329" s="32">
        <v>1</v>
      </c>
      <c r="E329" s="33"/>
      <c r="F329" s="33"/>
      <c r="G329" s="33"/>
      <c r="H329" s="33"/>
      <c r="I329" s="34"/>
      <c r="J329" s="6">
        <v>42046</v>
      </c>
      <c r="K329" s="6">
        <f>J329</f>
        <v>42046</v>
      </c>
      <c r="L329" s="32"/>
      <c r="M329" s="35"/>
      <c r="N329" s="7"/>
      <c r="Q329" s="11"/>
      <c r="R329" s="20"/>
      <c r="S329" s="11"/>
      <c r="T329" s="11"/>
    </row>
    <row r="330" spans="1:20" s="3" customFormat="1" ht="15.75">
      <c r="A330" s="21" t="s">
        <v>23</v>
      </c>
      <c r="B330" s="22" t="s">
        <v>83</v>
      </c>
      <c r="C330" s="23" t="s">
        <v>261</v>
      </c>
      <c r="D330" s="24">
        <f>D331</f>
        <v>1</v>
      </c>
      <c r="E330" s="25"/>
      <c r="F330" s="25"/>
      <c r="G330" s="25"/>
      <c r="H330" s="25"/>
      <c r="I330" s="26"/>
      <c r="J330" s="27">
        <f>J331</f>
        <v>72004</v>
      </c>
      <c r="K330" s="27">
        <f>K331</f>
        <v>72004</v>
      </c>
      <c r="L330" s="24"/>
      <c r="M330" s="28"/>
      <c r="N330" s="29"/>
      <c r="P330" s="20"/>
      <c r="Q330" s="11"/>
      <c r="R330" s="20"/>
      <c r="S330" s="11"/>
      <c r="T330" s="11"/>
    </row>
    <row r="331" spans="1:20" ht="31.5" outlineLevel="1">
      <c r="A331" s="4" t="s">
        <v>9</v>
      </c>
      <c r="B331" s="30" t="s">
        <v>84</v>
      </c>
      <c r="C331" s="31" t="s">
        <v>261</v>
      </c>
      <c r="D331" s="32">
        <v>1</v>
      </c>
      <c r="E331" s="33"/>
      <c r="F331" s="33"/>
      <c r="G331" s="33"/>
      <c r="H331" s="33"/>
      <c r="I331" s="34"/>
      <c r="J331" s="6">
        <v>72004</v>
      </c>
      <c r="K331" s="6">
        <f>J331</f>
        <v>72004</v>
      </c>
      <c r="L331" s="32"/>
      <c r="M331" s="35"/>
      <c r="N331" s="7"/>
      <c r="Q331" s="11"/>
      <c r="R331" s="20"/>
      <c r="S331" s="11"/>
      <c r="T331" s="11"/>
    </row>
    <row r="332" spans="1:20" s="3" customFormat="1" ht="31.5">
      <c r="A332" s="21" t="s">
        <v>61</v>
      </c>
      <c r="B332" s="22" t="s">
        <v>152</v>
      </c>
      <c r="C332" s="23"/>
      <c r="D332" s="24"/>
      <c r="E332" s="25"/>
      <c r="F332" s="25"/>
      <c r="G332" s="25"/>
      <c r="H332" s="25"/>
      <c r="I332" s="26"/>
      <c r="J332" s="27">
        <f>J333+J338</f>
        <v>8787</v>
      </c>
      <c r="K332" s="27">
        <f>K333+K338</f>
        <v>8787</v>
      </c>
      <c r="L332" s="24"/>
      <c r="M332" s="28"/>
      <c r="N332" s="29"/>
      <c r="P332" s="20"/>
      <c r="Q332" s="11"/>
      <c r="R332" s="20"/>
      <c r="S332" s="11"/>
      <c r="T332" s="11"/>
    </row>
    <row r="333" spans="1:20" s="45" customFormat="1" ht="31.5">
      <c r="A333" s="36" t="s">
        <v>85</v>
      </c>
      <c r="B333" s="37" t="s">
        <v>153</v>
      </c>
      <c r="C333" s="38" t="s">
        <v>496</v>
      </c>
      <c r="D333" s="39">
        <f>SUM(D334:D337)</f>
        <v>4</v>
      </c>
      <c r="E333" s="40"/>
      <c r="F333" s="40"/>
      <c r="G333" s="40"/>
      <c r="H333" s="40"/>
      <c r="I333" s="26"/>
      <c r="J333" s="42">
        <f>SUM(J334:J337)</f>
        <v>7410</v>
      </c>
      <c r="K333" s="42">
        <f>SUM(K334:K337)</f>
        <v>7410</v>
      </c>
      <c r="L333" s="39"/>
      <c r="M333" s="43"/>
      <c r="N333" s="44"/>
      <c r="P333" s="46"/>
      <c r="Q333" s="11"/>
      <c r="R333" s="20"/>
      <c r="S333" s="11"/>
      <c r="T333" s="11"/>
    </row>
    <row r="334" spans="1:20" ht="15.75" outlineLevel="1">
      <c r="A334" s="4" t="s">
        <v>86</v>
      </c>
      <c r="B334" s="30" t="s">
        <v>79</v>
      </c>
      <c r="C334" s="31" t="s">
        <v>496</v>
      </c>
      <c r="D334" s="32">
        <v>1</v>
      </c>
      <c r="E334" s="33"/>
      <c r="F334" s="33"/>
      <c r="G334" s="33"/>
      <c r="H334" s="33"/>
      <c r="I334" s="34"/>
      <c r="J334" s="6">
        <v>2864</v>
      </c>
      <c r="K334" s="6">
        <f>J334</f>
        <v>2864</v>
      </c>
      <c r="L334" s="32"/>
      <c r="M334" s="35"/>
      <c r="N334" s="7"/>
      <c r="Q334" s="11"/>
      <c r="R334" s="20"/>
      <c r="S334" s="11"/>
      <c r="T334" s="11"/>
    </row>
    <row r="335" spans="1:20" ht="15.75" outlineLevel="1">
      <c r="A335" s="4" t="s">
        <v>87</v>
      </c>
      <c r="B335" s="30" t="s">
        <v>80</v>
      </c>
      <c r="C335" s="31" t="s">
        <v>496</v>
      </c>
      <c r="D335" s="32">
        <v>1</v>
      </c>
      <c r="E335" s="33"/>
      <c r="F335" s="33"/>
      <c r="G335" s="33"/>
      <c r="H335" s="33"/>
      <c r="I335" s="34"/>
      <c r="J335" s="6">
        <v>2139</v>
      </c>
      <c r="K335" s="6">
        <f>J335</f>
        <v>2139</v>
      </c>
      <c r="L335" s="32"/>
      <c r="M335" s="35"/>
      <c r="N335" s="7"/>
      <c r="Q335" s="11"/>
      <c r="R335" s="20"/>
      <c r="S335" s="11"/>
      <c r="T335" s="11"/>
    </row>
    <row r="336" spans="1:20" ht="15.75" outlineLevel="1">
      <c r="A336" s="4" t="s">
        <v>88</v>
      </c>
      <c r="B336" s="30" t="s">
        <v>82</v>
      </c>
      <c r="C336" s="31" t="s">
        <v>496</v>
      </c>
      <c r="D336" s="32">
        <v>1</v>
      </c>
      <c r="E336" s="33"/>
      <c r="F336" s="33"/>
      <c r="G336" s="33"/>
      <c r="H336" s="33"/>
      <c r="I336" s="34"/>
      <c r="J336" s="6">
        <v>1362</v>
      </c>
      <c r="K336" s="6">
        <f>J336</f>
        <v>1362</v>
      </c>
      <c r="L336" s="32"/>
      <c r="M336" s="35"/>
      <c r="N336" s="7"/>
      <c r="Q336" s="11"/>
      <c r="R336" s="20"/>
      <c r="S336" s="11"/>
      <c r="T336" s="11"/>
    </row>
    <row r="337" spans="1:20" ht="31.5" outlineLevel="1">
      <c r="A337" s="4" t="s">
        <v>89</v>
      </c>
      <c r="B337" s="30" t="s">
        <v>84</v>
      </c>
      <c r="C337" s="31" t="s">
        <v>496</v>
      </c>
      <c r="D337" s="32">
        <v>1</v>
      </c>
      <c r="E337" s="33"/>
      <c r="F337" s="33"/>
      <c r="G337" s="33"/>
      <c r="H337" s="33"/>
      <c r="I337" s="34"/>
      <c r="J337" s="6">
        <v>1045</v>
      </c>
      <c r="K337" s="6">
        <f>J337</f>
        <v>1045</v>
      </c>
      <c r="L337" s="32"/>
      <c r="M337" s="35"/>
      <c r="N337" s="7"/>
      <c r="Q337" s="11"/>
      <c r="R337" s="20"/>
      <c r="S337" s="11"/>
      <c r="T337" s="11"/>
    </row>
    <row r="338" spans="1:20" s="45" customFormat="1" ht="31.5">
      <c r="A338" s="36" t="s">
        <v>90</v>
      </c>
      <c r="B338" s="37" t="s">
        <v>154</v>
      </c>
      <c r="C338" s="38" t="s">
        <v>496</v>
      </c>
      <c r="D338" s="39">
        <f>SUM(D339:D342)</f>
        <v>4</v>
      </c>
      <c r="E338" s="40"/>
      <c r="F338" s="40"/>
      <c r="G338" s="40"/>
      <c r="H338" s="40"/>
      <c r="I338" s="41"/>
      <c r="J338" s="42">
        <f>SUM(J339:J342)</f>
        <v>1377</v>
      </c>
      <c r="K338" s="42">
        <f>SUM(K339:K342)</f>
        <v>1377</v>
      </c>
      <c r="L338" s="39"/>
      <c r="M338" s="43"/>
      <c r="N338" s="44"/>
      <c r="P338" s="46"/>
      <c r="Q338" s="11"/>
      <c r="R338" s="20"/>
      <c r="S338" s="11"/>
      <c r="T338" s="11"/>
    </row>
    <row r="339" spans="1:20" ht="15.75" outlineLevel="1">
      <c r="A339" s="4" t="s">
        <v>91</v>
      </c>
      <c r="B339" s="30" t="s">
        <v>79</v>
      </c>
      <c r="C339" s="31" t="s">
        <v>496</v>
      </c>
      <c r="D339" s="32">
        <v>1</v>
      </c>
      <c r="E339" s="33"/>
      <c r="F339" s="33"/>
      <c r="G339" s="33"/>
      <c r="H339" s="33"/>
      <c r="I339" s="34"/>
      <c r="J339" s="6">
        <v>424</v>
      </c>
      <c r="K339" s="6">
        <f>J339</f>
        <v>424</v>
      </c>
      <c r="L339" s="32"/>
      <c r="M339" s="35"/>
      <c r="N339" s="7"/>
      <c r="Q339" s="11"/>
      <c r="R339" s="20"/>
      <c r="S339" s="11"/>
      <c r="T339" s="11"/>
    </row>
    <row r="340" spans="1:20" ht="15.75" outlineLevel="1">
      <c r="A340" s="4" t="s">
        <v>92</v>
      </c>
      <c r="B340" s="30" t="s">
        <v>80</v>
      </c>
      <c r="C340" s="31" t="s">
        <v>496</v>
      </c>
      <c r="D340" s="32">
        <v>1</v>
      </c>
      <c r="E340" s="33"/>
      <c r="F340" s="33"/>
      <c r="G340" s="33"/>
      <c r="H340" s="33"/>
      <c r="I340" s="34"/>
      <c r="J340" s="6">
        <v>317</v>
      </c>
      <c r="K340" s="6">
        <f>J340</f>
        <v>317</v>
      </c>
      <c r="L340" s="32"/>
      <c r="M340" s="35"/>
      <c r="N340" s="7"/>
      <c r="Q340" s="11"/>
      <c r="R340" s="20"/>
      <c r="S340" s="11"/>
      <c r="T340" s="11"/>
    </row>
    <row r="341" spans="1:20" ht="15.75" outlineLevel="1">
      <c r="A341" s="4" t="s">
        <v>93</v>
      </c>
      <c r="B341" s="30" t="s">
        <v>82</v>
      </c>
      <c r="C341" s="31" t="s">
        <v>496</v>
      </c>
      <c r="D341" s="32">
        <v>1</v>
      </c>
      <c r="E341" s="33"/>
      <c r="F341" s="33"/>
      <c r="G341" s="33"/>
      <c r="H341" s="33"/>
      <c r="I341" s="34"/>
      <c r="J341" s="6">
        <v>471</v>
      </c>
      <c r="K341" s="6">
        <f>J341</f>
        <v>471</v>
      </c>
      <c r="L341" s="32"/>
      <c r="M341" s="35"/>
      <c r="N341" s="7"/>
      <c r="Q341" s="11"/>
      <c r="R341" s="20"/>
      <c r="S341" s="11"/>
      <c r="T341" s="11"/>
    </row>
    <row r="342" spans="1:20" ht="31.5" outlineLevel="1">
      <c r="A342" s="4" t="s">
        <v>94</v>
      </c>
      <c r="B342" s="30" t="s">
        <v>84</v>
      </c>
      <c r="C342" s="31" t="s">
        <v>496</v>
      </c>
      <c r="D342" s="32">
        <v>1</v>
      </c>
      <c r="E342" s="33"/>
      <c r="F342" s="33"/>
      <c r="G342" s="33"/>
      <c r="H342" s="33"/>
      <c r="I342" s="34"/>
      <c r="J342" s="6">
        <v>165</v>
      </c>
      <c r="K342" s="6">
        <f>J342</f>
        <v>165</v>
      </c>
      <c r="L342" s="32"/>
      <c r="M342" s="35"/>
      <c r="N342" s="7"/>
      <c r="Q342" s="11"/>
      <c r="R342" s="20"/>
      <c r="S342" s="11"/>
      <c r="T342" s="11"/>
    </row>
    <row r="343" spans="1:20" s="3" customFormat="1" ht="15.75">
      <c r="A343" s="21" t="s">
        <v>144</v>
      </c>
      <c r="B343" s="47" t="s">
        <v>145</v>
      </c>
      <c r="C343" s="23"/>
      <c r="D343" s="24"/>
      <c r="E343" s="25"/>
      <c r="F343" s="25"/>
      <c r="G343" s="25"/>
      <c r="H343" s="25"/>
      <c r="I343" s="26"/>
      <c r="J343" s="27">
        <f>J344+J353+J372+J381+J383+J407</f>
        <v>1567448</v>
      </c>
      <c r="K343" s="27">
        <f>K344+K353+K372+K381+K383+K407</f>
        <v>1567448</v>
      </c>
      <c r="L343" s="24"/>
      <c r="M343" s="28"/>
      <c r="N343" s="29"/>
      <c r="P343" s="20"/>
      <c r="Q343" s="11"/>
      <c r="R343" s="20"/>
      <c r="S343" s="11"/>
      <c r="T343" s="11"/>
    </row>
    <row r="344" spans="1:20" s="3" customFormat="1" ht="15.75">
      <c r="A344" s="21" t="s">
        <v>3</v>
      </c>
      <c r="B344" s="22" t="s">
        <v>155</v>
      </c>
      <c r="C344" s="23" t="s">
        <v>497</v>
      </c>
      <c r="D344" s="24">
        <f>SUM(D345:D352)</f>
        <v>22705</v>
      </c>
      <c r="E344" s="25"/>
      <c r="F344" s="25"/>
      <c r="G344" s="25"/>
      <c r="H344" s="25"/>
      <c r="I344" s="75"/>
      <c r="J344" s="76">
        <f>SUM(J345:J352)</f>
        <v>1268318</v>
      </c>
      <c r="K344" s="76">
        <f>SUM(K345:K352)</f>
        <v>1268318</v>
      </c>
      <c r="L344" s="24"/>
      <c r="M344" s="28"/>
      <c r="N344" s="29"/>
      <c r="P344" s="20"/>
      <c r="Q344" s="11"/>
      <c r="R344" s="20"/>
      <c r="S344" s="11"/>
      <c r="T344" s="11"/>
    </row>
    <row r="345" spans="1:20" ht="47.25" outlineLevel="1">
      <c r="A345" s="4" t="s">
        <v>20</v>
      </c>
      <c r="B345" s="80" t="s">
        <v>384</v>
      </c>
      <c r="C345" s="31" t="s">
        <v>497</v>
      </c>
      <c r="D345" s="81">
        <v>1065</v>
      </c>
      <c r="E345" s="82"/>
      <c r="F345" s="82"/>
      <c r="G345" s="82"/>
      <c r="H345" s="82"/>
      <c r="I345" s="83"/>
      <c r="J345" s="84">
        <v>61537</v>
      </c>
      <c r="K345" s="6">
        <f aca="true" t="shared" si="16" ref="K345:K352">J345</f>
        <v>61537</v>
      </c>
      <c r="L345" s="32"/>
      <c r="M345" s="35"/>
      <c r="N345" s="7"/>
      <c r="Q345" s="11"/>
      <c r="R345" s="20"/>
      <c r="S345" s="11"/>
      <c r="T345" s="11"/>
    </row>
    <row r="346" spans="1:20" ht="63" outlineLevel="1">
      <c r="A346" s="4" t="s">
        <v>22</v>
      </c>
      <c r="B346" s="113" t="s">
        <v>385</v>
      </c>
      <c r="C346" s="31" t="s">
        <v>497</v>
      </c>
      <c r="D346" s="114">
        <v>1260</v>
      </c>
      <c r="E346" s="115"/>
      <c r="F346" s="115"/>
      <c r="G346" s="115"/>
      <c r="H346" s="115"/>
      <c r="I346" s="83"/>
      <c r="J346" s="84">
        <v>221572</v>
      </c>
      <c r="K346" s="6">
        <f t="shared" si="16"/>
        <v>221572</v>
      </c>
      <c r="L346" s="32"/>
      <c r="M346" s="35"/>
      <c r="N346" s="7"/>
      <c r="Q346" s="11"/>
      <c r="R346" s="20"/>
      <c r="S346" s="11"/>
      <c r="T346" s="11"/>
    </row>
    <row r="347" spans="1:20" ht="110.25" outlineLevel="1">
      <c r="A347" s="4" t="s">
        <v>51</v>
      </c>
      <c r="B347" s="116" t="s">
        <v>386</v>
      </c>
      <c r="C347" s="31" t="s">
        <v>497</v>
      </c>
      <c r="D347" s="81">
        <v>8264</v>
      </c>
      <c r="E347" s="82"/>
      <c r="F347" s="82"/>
      <c r="G347" s="82"/>
      <c r="H347" s="82"/>
      <c r="I347" s="83"/>
      <c r="J347" s="84">
        <v>231064</v>
      </c>
      <c r="K347" s="6">
        <f t="shared" si="16"/>
        <v>231064</v>
      </c>
      <c r="L347" s="32"/>
      <c r="M347" s="35"/>
      <c r="N347" s="7"/>
      <c r="Q347" s="11"/>
      <c r="R347" s="20"/>
      <c r="S347" s="11"/>
      <c r="T347" s="11"/>
    </row>
    <row r="348" spans="1:20" ht="63" outlineLevel="1">
      <c r="A348" s="4" t="s">
        <v>76</v>
      </c>
      <c r="B348" s="80" t="s">
        <v>387</v>
      </c>
      <c r="C348" s="31" t="s">
        <v>497</v>
      </c>
      <c r="D348" s="81">
        <v>3000</v>
      </c>
      <c r="E348" s="82"/>
      <c r="F348" s="82"/>
      <c r="G348" s="82"/>
      <c r="H348" s="82"/>
      <c r="I348" s="83"/>
      <c r="J348" s="84">
        <v>110651</v>
      </c>
      <c r="K348" s="6">
        <f t="shared" si="16"/>
        <v>110651</v>
      </c>
      <c r="L348" s="32"/>
      <c r="M348" s="35"/>
      <c r="N348" s="7"/>
      <c r="Q348" s="11"/>
      <c r="R348" s="20"/>
      <c r="S348" s="11"/>
      <c r="T348" s="11"/>
    </row>
    <row r="349" spans="1:20" ht="94.5" outlineLevel="1">
      <c r="A349" s="4" t="s">
        <v>129</v>
      </c>
      <c r="B349" s="98" t="s">
        <v>388</v>
      </c>
      <c r="C349" s="31" t="s">
        <v>497</v>
      </c>
      <c r="D349" s="81">
        <v>3357</v>
      </c>
      <c r="E349" s="82"/>
      <c r="F349" s="82"/>
      <c r="G349" s="82"/>
      <c r="H349" s="82"/>
      <c r="I349" s="101"/>
      <c r="J349" s="102">
        <v>308879</v>
      </c>
      <c r="K349" s="6">
        <f t="shared" si="16"/>
        <v>308879</v>
      </c>
      <c r="L349" s="32"/>
      <c r="M349" s="35"/>
      <c r="N349" s="7"/>
      <c r="Q349" s="11"/>
      <c r="R349" s="20"/>
      <c r="S349" s="11"/>
      <c r="T349" s="11"/>
    </row>
    <row r="350" spans="1:20" ht="80.25" customHeight="1" outlineLevel="1">
      <c r="A350" s="4" t="s">
        <v>130</v>
      </c>
      <c r="B350" s="116" t="s">
        <v>389</v>
      </c>
      <c r="C350" s="31" t="s">
        <v>497</v>
      </c>
      <c r="D350" s="81">
        <v>1864</v>
      </c>
      <c r="E350" s="82"/>
      <c r="F350" s="82"/>
      <c r="G350" s="82"/>
      <c r="H350" s="82"/>
      <c r="I350" s="83"/>
      <c r="J350" s="84">
        <v>114876</v>
      </c>
      <c r="K350" s="6">
        <f t="shared" si="16"/>
        <v>114876</v>
      </c>
      <c r="L350" s="32"/>
      <c r="M350" s="35"/>
      <c r="N350" s="7"/>
      <c r="Q350" s="11"/>
      <c r="R350" s="20"/>
      <c r="S350" s="11"/>
      <c r="T350" s="11"/>
    </row>
    <row r="351" spans="1:20" ht="47.25" outlineLevel="1">
      <c r="A351" s="4" t="s">
        <v>131</v>
      </c>
      <c r="B351" s="30" t="s">
        <v>615</v>
      </c>
      <c r="C351" s="31" t="s">
        <v>497</v>
      </c>
      <c r="D351" s="32">
        <v>1910</v>
      </c>
      <c r="E351" s="33"/>
      <c r="F351" s="33"/>
      <c r="G351" s="33"/>
      <c r="H351" s="33"/>
      <c r="I351" s="34"/>
      <c r="J351" s="6">
        <v>111605</v>
      </c>
      <c r="K351" s="6">
        <f t="shared" si="16"/>
        <v>111605</v>
      </c>
      <c r="L351" s="32"/>
      <c r="M351" s="35"/>
      <c r="N351" s="7"/>
      <c r="Q351" s="11"/>
      <c r="R351" s="20"/>
      <c r="S351" s="11"/>
      <c r="T351" s="11"/>
    </row>
    <row r="352" spans="1:20" ht="63" outlineLevel="1">
      <c r="A352" s="4" t="s">
        <v>132</v>
      </c>
      <c r="B352" s="30" t="s">
        <v>616</v>
      </c>
      <c r="C352" s="31" t="s">
        <v>497</v>
      </c>
      <c r="D352" s="32">
        <v>1985</v>
      </c>
      <c r="E352" s="33"/>
      <c r="F352" s="33"/>
      <c r="G352" s="33"/>
      <c r="H352" s="33"/>
      <c r="I352" s="34"/>
      <c r="J352" s="6">
        <v>108134</v>
      </c>
      <c r="K352" s="6">
        <f t="shared" si="16"/>
        <v>108134</v>
      </c>
      <c r="L352" s="32"/>
      <c r="M352" s="35"/>
      <c r="N352" s="7"/>
      <c r="Q352" s="11"/>
      <c r="R352" s="20"/>
      <c r="S352" s="11"/>
      <c r="T352" s="11"/>
    </row>
    <row r="353" spans="1:20" s="3" customFormat="1" ht="31.5">
      <c r="A353" s="21" t="s">
        <v>4</v>
      </c>
      <c r="B353" s="22" t="s">
        <v>158</v>
      </c>
      <c r="C353" s="23"/>
      <c r="D353" s="24"/>
      <c r="E353" s="25"/>
      <c r="F353" s="25"/>
      <c r="G353" s="25"/>
      <c r="H353" s="25"/>
      <c r="I353" s="75"/>
      <c r="J353" s="76">
        <f>J354+J363</f>
        <v>39524</v>
      </c>
      <c r="K353" s="76">
        <f>K354+K363</f>
        <v>39524</v>
      </c>
      <c r="L353" s="24"/>
      <c r="M353" s="28"/>
      <c r="N353" s="29"/>
      <c r="P353" s="20"/>
      <c r="Q353" s="11"/>
      <c r="R353" s="20"/>
      <c r="S353" s="11"/>
      <c r="T353" s="11"/>
    </row>
    <row r="354" spans="1:20" s="65" customFormat="1" ht="15.75">
      <c r="A354" s="36" t="s">
        <v>15</v>
      </c>
      <c r="B354" s="37" t="s">
        <v>159</v>
      </c>
      <c r="C354" s="38" t="s">
        <v>496</v>
      </c>
      <c r="D354" s="39">
        <f>SUM(D355:D362)</f>
        <v>8</v>
      </c>
      <c r="E354" s="40"/>
      <c r="F354" s="40"/>
      <c r="G354" s="40"/>
      <c r="H354" s="40"/>
      <c r="I354" s="73"/>
      <c r="J354" s="74">
        <f>SUM(J355:J362)</f>
        <v>32125</v>
      </c>
      <c r="K354" s="74">
        <f>SUM(K355:K362)</f>
        <v>32125</v>
      </c>
      <c r="L354" s="39"/>
      <c r="M354" s="43"/>
      <c r="N354" s="44"/>
      <c r="P354" s="66"/>
      <c r="Q354" s="11"/>
      <c r="R354" s="20"/>
      <c r="S354" s="11"/>
      <c r="T354" s="11"/>
    </row>
    <row r="355" spans="1:20" ht="47.25" outlineLevel="1">
      <c r="A355" s="4" t="s">
        <v>16</v>
      </c>
      <c r="B355" s="80" t="s">
        <v>617</v>
      </c>
      <c r="C355" s="31" t="s">
        <v>496</v>
      </c>
      <c r="D355" s="32">
        <v>1</v>
      </c>
      <c r="E355" s="33"/>
      <c r="F355" s="33"/>
      <c r="G355" s="33"/>
      <c r="H355" s="33"/>
      <c r="I355" s="83"/>
      <c r="J355" s="84">
        <v>831</v>
      </c>
      <c r="K355" s="6">
        <f aca="true" t="shared" si="17" ref="K355:K362">J355</f>
        <v>831</v>
      </c>
      <c r="L355" s="32"/>
      <c r="M355" s="35"/>
      <c r="N355" s="7"/>
      <c r="Q355" s="11"/>
      <c r="R355" s="20"/>
      <c r="S355" s="11"/>
      <c r="T355" s="11"/>
    </row>
    <row r="356" spans="1:20" ht="63" outlineLevel="1">
      <c r="A356" s="4" t="s">
        <v>54</v>
      </c>
      <c r="B356" s="113" t="s">
        <v>618</v>
      </c>
      <c r="C356" s="31" t="s">
        <v>496</v>
      </c>
      <c r="D356" s="32">
        <v>1</v>
      </c>
      <c r="E356" s="33"/>
      <c r="F356" s="33"/>
      <c r="G356" s="33"/>
      <c r="H356" s="33"/>
      <c r="I356" s="83"/>
      <c r="J356" s="84">
        <v>2993</v>
      </c>
      <c r="K356" s="6">
        <f t="shared" si="17"/>
        <v>2993</v>
      </c>
      <c r="L356" s="32"/>
      <c r="M356" s="35"/>
      <c r="N356" s="7"/>
      <c r="Q356" s="11"/>
      <c r="R356" s="20"/>
      <c r="S356" s="11"/>
      <c r="T356" s="11"/>
    </row>
    <row r="357" spans="1:20" ht="110.25" outlineLevel="1">
      <c r="A357" s="4" t="s">
        <v>70</v>
      </c>
      <c r="B357" s="116" t="s">
        <v>619</v>
      </c>
      <c r="C357" s="31" t="s">
        <v>496</v>
      </c>
      <c r="D357" s="32">
        <v>1</v>
      </c>
      <c r="E357" s="33"/>
      <c r="F357" s="33"/>
      <c r="G357" s="33"/>
      <c r="H357" s="33"/>
      <c r="I357" s="83"/>
      <c r="J357" s="84">
        <v>3122</v>
      </c>
      <c r="K357" s="6">
        <f t="shared" si="17"/>
        <v>3122</v>
      </c>
      <c r="L357" s="32"/>
      <c r="M357" s="35"/>
      <c r="N357" s="7"/>
      <c r="Q357" s="11"/>
      <c r="R357" s="20"/>
      <c r="S357" s="11"/>
      <c r="T357" s="11"/>
    </row>
    <row r="358" spans="1:20" ht="63" outlineLevel="1">
      <c r="A358" s="4" t="s">
        <v>77</v>
      </c>
      <c r="B358" s="80" t="s">
        <v>620</v>
      </c>
      <c r="C358" s="31" t="s">
        <v>496</v>
      </c>
      <c r="D358" s="32">
        <v>1</v>
      </c>
      <c r="E358" s="33"/>
      <c r="F358" s="33"/>
      <c r="G358" s="33"/>
      <c r="H358" s="33"/>
      <c r="I358" s="83"/>
      <c r="J358" s="84">
        <v>1495</v>
      </c>
      <c r="K358" s="6">
        <f t="shared" si="17"/>
        <v>1495</v>
      </c>
      <c r="L358" s="32"/>
      <c r="M358" s="35"/>
      <c r="N358" s="7"/>
      <c r="Q358" s="11"/>
      <c r="R358" s="20"/>
      <c r="S358" s="11"/>
      <c r="T358" s="11"/>
    </row>
    <row r="359" spans="1:20" ht="94.5" outlineLevel="1">
      <c r="A359" s="4" t="s">
        <v>160</v>
      </c>
      <c r="B359" s="98" t="s">
        <v>621</v>
      </c>
      <c r="C359" s="31" t="s">
        <v>496</v>
      </c>
      <c r="D359" s="32">
        <v>1</v>
      </c>
      <c r="E359" s="33"/>
      <c r="F359" s="33"/>
      <c r="G359" s="33"/>
      <c r="H359" s="33"/>
      <c r="I359" s="101"/>
      <c r="J359" s="102">
        <v>15012</v>
      </c>
      <c r="K359" s="6">
        <f t="shared" si="17"/>
        <v>15012</v>
      </c>
      <c r="L359" s="32"/>
      <c r="M359" s="35"/>
      <c r="N359" s="7"/>
      <c r="Q359" s="11"/>
      <c r="R359" s="20"/>
      <c r="S359" s="11"/>
      <c r="T359" s="11"/>
    </row>
    <row r="360" spans="1:20" ht="94.5" outlineLevel="1">
      <c r="A360" s="4" t="s">
        <v>161</v>
      </c>
      <c r="B360" s="116" t="s">
        <v>622</v>
      </c>
      <c r="C360" s="31" t="s">
        <v>496</v>
      </c>
      <c r="D360" s="32">
        <v>1</v>
      </c>
      <c r="E360" s="33"/>
      <c r="F360" s="33"/>
      <c r="G360" s="33"/>
      <c r="H360" s="33"/>
      <c r="I360" s="83"/>
      <c r="J360" s="84">
        <v>1552</v>
      </c>
      <c r="K360" s="6">
        <f t="shared" si="17"/>
        <v>1552</v>
      </c>
      <c r="L360" s="32"/>
      <c r="M360" s="35"/>
      <c r="N360" s="7"/>
      <c r="Q360" s="11"/>
      <c r="R360" s="20"/>
      <c r="S360" s="11"/>
      <c r="T360" s="11"/>
    </row>
    <row r="361" spans="1:20" ht="47.25" outlineLevel="1">
      <c r="A361" s="4" t="s">
        <v>162</v>
      </c>
      <c r="B361" s="30" t="s">
        <v>615</v>
      </c>
      <c r="C361" s="31" t="s">
        <v>496</v>
      </c>
      <c r="D361" s="32">
        <v>1</v>
      </c>
      <c r="E361" s="33"/>
      <c r="F361" s="33"/>
      <c r="G361" s="33"/>
      <c r="H361" s="33"/>
      <c r="I361" s="34"/>
      <c r="J361" s="6">
        <v>3616</v>
      </c>
      <c r="K361" s="6">
        <f t="shared" si="17"/>
        <v>3616</v>
      </c>
      <c r="L361" s="32"/>
      <c r="M361" s="35"/>
      <c r="N361" s="7"/>
      <c r="O361" s="2"/>
      <c r="Q361" s="11"/>
      <c r="R361" s="20"/>
      <c r="S361" s="11"/>
      <c r="T361" s="11"/>
    </row>
    <row r="362" spans="1:20" ht="63" outlineLevel="1">
      <c r="A362" s="4" t="s">
        <v>163</v>
      </c>
      <c r="B362" s="30" t="s">
        <v>616</v>
      </c>
      <c r="C362" s="31" t="s">
        <v>496</v>
      </c>
      <c r="D362" s="32">
        <v>1</v>
      </c>
      <c r="E362" s="33"/>
      <c r="F362" s="33"/>
      <c r="G362" s="33"/>
      <c r="H362" s="33"/>
      <c r="I362" s="34"/>
      <c r="J362" s="6">
        <v>3504</v>
      </c>
      <c r="K362" s="6">
        <f t="shared" si="17"/>
        <v>3504</v>
      </c>
      <c r="L362" s="32"/>
      <c r="M362" s="35"/>
      <c r="N362" s="7"/>
      <c r="Q362" s="11"/>
      <c r="R362" s="20"/>
      <c r="S362" s="11"/>
      <c r="T362" s="11"/>
    </row>
    <row r="363" spans="1:20" s="65" customFormat="1" ht="15.75">
      <c r="A363" s="36" t="s">
        <v>17</v>
      </c>
      <c r="B363" s="37" t="s">
        <v>174</v>
      </c>
      <c r="C363" s="38" t="s">
        <v>496</v>
      </c>
      <c r="D363" s="39">
        <f>SUM(D364:D371)</f>
        <v>8</v>
      </c>
      <c r="E363" s="40"/>
      <c r="F363" s="40"/>
      <c r="G363" s="40"/>
      <c r="H363" s="40"/>
      <c r="I363" s="73"/>
      <c r="J363" s="74">
        <f>SUM(J364:J371)</f>
        <v>7399</v>
      </c>
      <c r="K363" s="74">
        <f>SUM(K364:K371)</f>
        <v>7399</v>
      </c>
      <c r="L363" s="39"/>
      <c r="M363" s="43"/>
      <c r="N363" s="44"/>
      <c r="P363" s="66"/>
      <c r="Q363" s="11"/>
      <c r="R363" s="20"/>
      <c r="S363" s="11"/>
      <c r="T363" s="11"/>
    </row>
    <row r="364" spans="1:20" ht="47.25" outlineLevel="1">
      <c r="A364" s="4" t="s">
        <v>18</v>
      </c>
      <c r="B364" s="80" t="s">
        <v>617</v>
      </c>
      <c r="C364" s="31" t="s">
        <v>496</v>
      </c>
      <c r="D364" s="32">
        <v>1</v>
      </c>
      <c r="E364" s="33"/>
      <c r="F364" s="33"/>
      <c r="G364" s="33"/>
      <c r="H364" s="33"/>
      <c r="I364" s="83"/>
      <c r="J364" s="84">
        <v>123</v>
      </c>
      <c r="K364" s="6">
        <f aca="true" t="shared" si="18" ref="K364:K371">J364</f>
        <v>123</v>
      </c>
      <c r="L364" s="32"/>
      <c r="M364" s="35"/>
      <c r="N364" s="7"/>
      <c r="Q364" s="11"/>
      <c r="R364" s="20"/>
      <c r="S364" s="11"/>
      <c r="T364" s="11"/>
    </row>
    <row r="365" spans="1:20" ht="63" outlineLevel="1">
      <c r="A365" s="4" t="s">
        <v>71</v>
      </c>
      <c r="B365" s="113" t="s">
        <v>618</v>
      </c>
      <c r="C365" s="31" t="s">
        <v>496</v>
      </c>
      <c r="D365" s="32">
        <v>1</v>
      </c>
      <c r="E365" s="33"/>
      <c r="F365" s="33"/>
      <c r="G365" s="33"/>
      <c r="H365" s="33"/>
      <c r="I365" s="83"/>
      <c r="J365" s="84">
        <v>443</v>
      </c>
      <c r="K365" s="6">
        <f t="shared" si="18"/>
        <v>443</v>
      </c>
      <c r="L365" s="32"/>
      <c r="M365" s="35"/>
      <c r="N365" s="7"/>
      <c r="Q365" s="11"/>
      <c r="R365" s="20"/>
      <c r="S365" s="11"/>
      <c r="T365" s="11"/>
    </row>
    <row r="366" spans="1:20" ht="110.25" outlineLevel="1">
      <c r="A366" s="4" t="s">
        <v>72</v>
      </c>
      <c r="B366" s="116" t="s">
        <v>619</v>
      </c>
      <c r="C366" s="31" t="s">
        <v>496</v>
      </c>
      <c r="D366" s="32">
        <v>1</v>
      </c>
      <c r="E366" s="33"/>
      <c r="F366" s="33"/>
      <c r="G366" s="33"/>
      <c r="H366" s="33"/>
      <c r="I366" s="83"/>
      <c r="J366" s="84">
        <v>462</v>
      </c>
      <c r="K366" s="6">
        <f t="shared" si="18"/>
        <v>462</v>
      </c>
      <c r="L366" s="32"/>
      <c r="M366" s="35"/>
      <c r="N366" s="7"/>
      <c r="Q366" s="11"/>
      <c r="R366" s="20"/>
      <c r="S366" s="11"/>
      <c r="T366" s="11"/>
    </row>
    <row r="367" spans="1:20" ht="63" outlineLevel="1">
      <c r="A367" s="4" t="s">
        <v>78</v>
      </c>
      <c r="B367" s="80" t="s">
        <v>620</v>
      </c>
      <c r="C367" s="31" t="s">
        <v>496</v>
      </c>
      <c r="D367" s="32">
        <v>1</v>
      </c>
      <c r="E367" s="33"/>
      <c r="F367" s="33"/>
      <c r="G367" s="33"/>
      <c r="H367" s="33"/>
      <c r="I367" s="83"/>
      <c r="J367" s="84">
        <v>221</v>
      </c>
      <c r="K367" s="6">
        <f t="shared" si="18"/>
        <v>221</v>
      </c>
      <c r="L367" s="32"/>
      <c r="M367" s="35"/>
      <c r="N367" s="7"/>
      <c r="Q367" s="11"/>
      <c r="R367" s="20"/>
      <c r="S367" s="11"/>
      <c r="T367" s="11"/>
    </row>
    <row r="368" spans="1:20" ht="94.5" outlineLevel="1">
      <c r="A368" s="4" t="s">
        <v>175</v>
      </c>
      <c r="B368" s="98" t="s">
        <v>621</v>
      </c>
      <c r="C368" s="31" t="s">
        <v>496</v>
      </c>
      <c r="D368" s="32">
        <v>1</v>
      </c>
      <c r="E368" s="33"/>
      <c r="F368" s="33"/>
      <c r="G368" s="33"/>
      <c r="H368" s="33"/>
      <c r="I368" s="101"/>
      <c r="J368" s="102">
        <v>3459</v>
      </c>
      <c r="K368" s="6">
        <f t="shared" si="18"/>
        <v>3459</v>
      </c>
      <c r="L368" s="32"/>
      <c r="M368" s="35"/>
      <c r="N368" s="7"/>
      <c r="Q368" s="11"/>
      <c r="R368" s="20"/>
      <c r="S368" s="11"/>
      <c r="T368" s="11"/>
    </row>
    <row r="369" spans="1:20" ht="94.5" outlineLevel="1">
      <c r="A369" s="4" t="s">
        <v>176</v>
      </c>
      <c r="B369" s="116" t="s">
        <v>622</v>
      </c>
      <c r="C369" s="31" t="s">
        <v>496</v>
      </c>
      <c r="D369" s="32">
        <v>1</v>
      </c>
      <c r="E369" s="33"/>
      <c r="F369" s="33"/>
      <c r="G369" s="33"/>
      <c r="H369" s="33"/>
      <c r="I369" s="83"/>
      <c r="J369" s="84">
        <v>230</v>
      </c>
      <c r="K369" s="6">
        <f t="shared" si="18"/>
        <v>230</v>
      </c>
      <c r="L369" s="32"/>
      <c r="M369" s="35"/>
      <c r="N369" s="7"/>
      <c r="Q369" s="11"/>
      <c r="R369" s="20"/>
      <c r="S369" s="11"/>
      <c r="T369" s="11"/>
    </row>
    <row r="370" spans="1:20" ht="47.25" outlineLevel="1">
      <c r="A370" s="4" t="s">
        <v>177</v>
      </c>
      <c r="B370" s="30" t="s">
        <v>615</v>
      </c>
      <c r="C370" s="31" t="s">
        <v>496</v>
      </c>
      <c r="D370" s="32">
        <v>1</v>
      </c>
      <c r="E370" s="33"/>
      <c r="F370" s="33"/>
      <c r="G370" s="33"/>
      <c r="H370" s="33"/>
      <c r="I370" s="34"/>
      <c r="J370" s="6">
        <v>1250</v>
      </c>
      <c r="K370" s="6">
        <f t="shared" si="18"/>
        <v>1250</v>
      </c>
      <c r="L370" s="32"/>
      <c r="M370" s="35"/>
      <c r="N370" s="7"/>
      <c r="O370" s="2"/>
      <c r="Q370" s="11"/>
      <c r="R370" s="20"/>
      <c r="S370" s="11"/>
      <c r="T370" s="11"/>
    </row>
    <row r="371" spans="1:20" ht="63" outlineLevel="1">
      <c r="A371" s="4" t="s">
        <v>178</v>
      </c>
      <c r="B371" s="30" t="s">
        <v>616</v>
      </c>
      <c r="C371" s="31" t="s">
        <v>496</v>
      </c>
      <c r="D371" s="32">
        <v>1</v>
      </c>
      <c r="E371" s="33"/>
      <c r="F371" s="33"/>
      <c r="G371" s="33"/>
      <c r="H371" s="33"/>
      <c r="I371" s="34"/>
      <c r="J371" s="6">
        <v>1211</v>
      </c>
      <c r="K371" s="6">
        <f t="shared" si="18"/>
        <v>1211</v>
      </c>
      <c r="L371" s="32"/>
      <c r="M371" s="35"/>
      <c r="N371" s="7"/>
      <c r="Q371" s="11"/>
      <c r="R371" s="20"/>
      <c r="S371" s="11"/>
      <c r="T371" s="11"/>
    </row>
    <row r="372" spans="1:20" s="3" customFormat="1" ht="15.75">
      <c r="A372" s="21" t="s">
        <v>23</v>
      </c>
      <c r="B372" s="22" t="s">
        <v>189</v>
      </c>
      <c r="C372" s="23" t="s">
        <v>261</v>
      </c>
      <c r="D372" s="24">
        <f>SUM(D373:D380)</f>
        <v>8</v>
      </c>
      <c r="E372" s="25"/>
      <c r="F372" s="25"/>
      <c r="G372" s="25"/>
      <c r="H372" s="25"/>
      <c r="I372" s="75"/>
      <c r="J372" s="76">
        <f>SUM(J373:J380)</f>
        <v>117000</v>
      </c>
      <c r="K372" s="76">
        <f>SUM(K373:K380)</f>
        <v>117000</v>
      </c>
      <c r="L372" s="24"/>
      <c r="M372" s="28"/>
      <c r="N372" s="29"/>
      <c r="P372" s="20"/>
      <c r="Q372" s="11"/>
      <c r="R372" s="20"/>
      <c r="S372" s="11"/>
      <c r="T372" s="11"/>
    </row>
    <row r="373" spans="1:20" ht="31.5" outlineLevel="1">
      <c r="A373" s="4" t="s">
        <v>9</v>
      </c>
      <c r="B373" s="80" t="s">
        <v>623</v>
      </c>
      <c r="C373" s="31" t="s">
        <v>261</v>
      </c>
      <c r="D373" s="32">
        <v>1</v>
      </c>
      <c r="E373" s="33"/>
      <c r="F373" s="33"/>
      <c r="G373" s="33"/>
      <c r="H373" s="33"/>
      <c r="I373" s="83"/>
      <c r="J373" s="84">
        <v>19405</v>
      </c>
      <c r="K373" s="6">
        <f aca="true" t="shared" si="19" ref="K373:K380">J373</f>
        <v>19405</v>
      </c>
      <c r="L373" s="32"/>
      <c r="M373" s="35"/>
      <c r="N373" s="7"/>
      <c r="Q373" s="11"/>
      <c r="R373" s="20"/>
      <c r="S373" s="11"/>
      <c r="T373" s="11"/>
    </row>
    <row r="374" spans="1:20" ht="47.25" outlineLevel="1">
      <c r="A374" s="4" t="s">
        <v>10</v>
      </c>
      <c r="B374" s="80" t="s">
        <v>624</v>
      </c>
      <c r="C374" s="31" t="s">
        <v>261</v>
      </c>
      <c r="D374" s="32">
        <v>1</v>
      </c>
      <c r="E374" s="33"/>
      <c r="F374" s="33"/>
      <c r="G374" s="33"/>
      <c r="H374" s="33"/>
      <c r="I374" s="83"/>
      <c r="J374" s="84">
        <v>13957</v>
      </c>
      <c r="K374" s="6">
        <f t="shared" si="19"/>
        <v>13957</v>
      </c>
      <c r="L374" s="32"/>
      <c r="M374" s="35"/>
      <c r="N374" s="7"/>
      <c r="Q374" s="11"/>
      <c r="R374" s="20"/>
      <c r="S374" s="11"/>
      <c r="T374" s="11"/>
    </row>
    <row r="375" spans="1:20" ht="47.25" outlineLevel="1">
      <c r="A375" s="4" t="s">
        <v>11</v>
      </c>
      <c r="B375" s="80" t="s">
        <v>625</v>
      </c>
      <c r="C375" s="31" t="s">
        <v>261</v>
      </c>
      <c r="D375" s="32">
        <v>1</v>
      </c>
      <c r="E375" s="33"/>
      <c r="F375" s="33"/>
      <c r="G375" s="33"/>
      <c r="H375" s="33"/>
      <c r="I375" s="83"/>
      <c r="J375" s="84">
        <v>13967</v>
      </c>
      <c r="K375" s="6">
        <f t="shared" si="19"/>
        <v>13967</v>
      </c>
      <c r="L375" s="32"/>
      <c r="M375" s="35"/>
      <c r="N375" s="7"/>
      <c r="Q375" s="11"/>
      <c r="R375" s="20"/>
      <c r="S375" s="11"/>
      <c r="T375" s="11"/>
    </row>
    <row r="376" spans="1:20" ht="47.25" outlineLevel="1">
      <c r="A376" s="4" t="s">
        <v>191</v>
      </c>
      <c r="B376" s="80" t="s">
        <v>626</v>
      </c>
      <c r="C376" s="31" t="s">
        <v>261</v>
      </c>
      <c r="D376" s="32">
        <v>1</v>
      </c>
      <c r="E376" s="33"/>
      <c r="F376" s="33"/>
      <c r="G376" s="33"/>
      <c r="H376" s="33"/>
      <c r="I376" s="83"/>
      <c r="J376" s="84">
        <v>13898</v>
      </c>
      <c r="K376" s="6">
        <f t="shared" si="19"/>
        <v>13898</v>
      </c>
      <c r="L376" s="32"/>
      <c r="M376" s="35"/>
      <c r="N376" s="7"/>
      <c r="Q376" s="11"/>
      <c r="R376" s="20"/>
      <c r="S376" s="11"/>
      <c r="T376" s="11"/>
    </row>
    <row r="377" spans="1:20" ht="47.25" outlineLevel="1">
      <c r="A377" s="4" t="s">
        <v>192</v>
      </c>
      <c r="B377" s="80" t="s">
        <v>627</v>
      </c>
      <c r="C377" s="31" t="s">
        <v>261</v>
      </c>
      <c r="D377" s="32">
        <v>1</v>
      </c>
      <c r="E377" s="33"/>
      <c r="F377" s="33"/>
      <c r="G377" s="33"/>
      <c r="H377" s="33"/>
      <c r="I377" s="83"/>
      <c r="J377" s="84">
        <v>13892</v>
      </c>
      <c r="K377" s="6">
        <f t="shared" si="19"/>
        <v>13892</v>
      </c>
      <c r="L377" s="32"/>
      <c r="M377" s="35"/>
      <c r="N377" s="7"/>
      <c r="Q377" s="11"/>
      <c r="R377" s="20"/>
      <c r="S377" s="11"/>
      <c r="T377" s="11"/>
    </row>
    <row r="378" spans="1:20" ht="47.25" outlineLevel="1">
      <c r="A378" s="4" t="s">
        <v>193</v>
      </c>
      <c r="B378" s="80" t="s">
        <v>628</v>
      </c>
      <c r="C378" s="31" t="s">
        <v>261</v>
      </c>
      <c r="D378" s="32">
        <v>1</v>
      </c>
      <c r="E378" s="33"/>
      <c r="F378" s="33"/>
      <c r="G378" s="33"/>
      <c r="H378" s="33"/>
      <c r="I378" s="83"/>
      <c r="J378" s="84">
        <v>13911</v>
      </c>
      <c r="K378" s="6">
        <f t="shared" si="19"/>
        <v>13911</v>
      </c>
      <c r="L378" s="32"/>
      <c r="M378" s="35"/>
      <c r="N378" s="7"/>
      <c r="Q378" s="11"/>
      <c r="R378" s="20"/>
      <c r="S378" s="11"/>
      <c r="T378" s="11"/>
    </row>
    <row r="379" spans="1:20" ht="47.25" outlineLevel="1">
      <c r="A379" s="4" t="s">
        <v>194</v>
      </c>
      <c r="B379" s="80" t="s">
        <v>629</v>
      </c>
      <c r="C379" s="31" t="s">
        <v>261</v>
      </c>
      <c r="D379" s="32">
        <v>1</v>
      </c>
      <c r="E379" s="33"/>
      <c r="F379" s="33"/>
      <c r="G379" s="33"/>
      <c r="H379" s="33"/>
      <c r="I379" s="83"/>
      <c r="J379" s="84">
        <v>13980</v>
      </c>
      <c r="K379" s="6">
        <f t="shared" si="19"/>
        <v>13980</v>
      </c>
      <c r="L379" s="32"/>
      <c r="M379" s="35"/>
      <c r="N379" s="7"/>
      <c r="Q379" s="11"/>
      <c r="R379" s="20"/>
      <c r="S379" s="11"/>
      <c r="T379" s="11"/>
    </row>
    <row r="380" spans="1:20" ht="47.25" outlineLevel="1">
      <c r="A380" s="4" t="s">
        <v>195</v>
      </c>
      <c r="B380" s="80" t="s">
        <v>630</v>
      </c>
      <c r="C380" s="31" t="s">
        <v>261</v>
      </c>
      <c r="D380" s="32">
        <v>1</v>
      </c>
      <c r="E380" s="33"/>
      <c r="F380" s="33"/>
      <c r="G380" s="33"/>
      <c r="H380" s="33"/>
      <c r="I380" s="83"/>
      <c r="J380" s="84">
        <v>13990</v>
      </c>
      <c r="K380" s="6">
        <f t="shared" si="19"/>
        <v>13990</v>
      </c>
      <c r="L380" s="32"/>
      <c r="M380" s="35"/>
      <c r="N380" s="7"/>
      <c r="Q380" s="11"/>
      <c r="R380" s="20"/>
      <c r="S380" s="11"/>
      <c r="T380" s="11"/>
    </row>
    <row r="381" spans="1:20" s="3" customFormat="1" ht="15.75">
      <c r="A381" s="21" t="s">
        <v>61</v>
      </c>
      <c r="B381" s="22" t="s">
        <v>330</v>
      </c>
      <c r="C381" s="23" t="s">
        <v>261</v>
      </c>
      <c r="D381" s="24">
        <f>D382</f>
        <v>1</v>
      </c>
      <c r="E381" s="25"/>
      <c r="F381" s="25"/>
      <c r="G381" s="25"/>
      <c r="H381" s="25"/>
      <c r="I381" s="75"/>
      <c r="J381" s="76">
        <f>J382</f>
        <v>8897</v>
      </c>
      <c r="K381" s="76">
        <f>K382</f>
        <v>8897</v>
      </c>
      <c r="L381" s="24"/>
      <c r="M381" s="28"/>
      <c r="N381" s="29"/>
      <c r="P381" s="20"/>
      <c r="Q381" s="11"/>
      <c r="R381" s="20"/>
      <c r="S381" s="11"/>
      <c r="T381" s="11"/>
    </row>
    <row r="382" spans="1:20" ht="15.75" outlineLevel="1">
      <c r="A382" s="4" t="s">
        <v>85</v>
      </c>
      <c r="B382" s="80" t="s">
        <v>390</v>
      </c>
      <c r="C382" s="31" t="s">
        <v>261</v>
      </c>
      <c r="D382" s="32">
        <v>1</v>
      </c>
      <c r="E382" s="33"/>
      <c r="F382" s="33"/>
      <c r="G382" s="33"/>
      <c r="H382" s="33"/>
      <c r="I382" s="101"/>
      <c r="J382" s="102">
        <v>8897</v>
      </c>
      <c r="K382" s="6">
        <f>J382</f>
        <v>8897</v>
      </c>
      <c r="L382" s="32"/>
      <c r="M382" s="35"/>
      <c r="N382" s="7"/>
      <c r="Q382" s="11"/>
      <c r="R382" s="20"/>
      <c r="S382" s="11"/>
      <c r="T382" s="11"/>
    </row>
    <row r="383" spans="1:20" s="3" customFormat="1" ht="15.75">
      <c r="A383" s="21" t="s">
        <v>62</v>
      </c>
      <c r="B383" s="22" t="s">
        <v>19</v>
      </c>
      <c r="C383" s="23" t="s">
        <v>498</v>
      </c>
      <c r="D383" s="24">
        <f>SUM(D384:D406)</f>
        <v>23</v>
      </c>
      <c r="E383" s="25"/>
      <c r="F383" s="25"/>
      <c r="G383" s="25"/>
      <c r="H383" s="25"/>
      <c r="I383" s="75"/>
      <c r="J383" s="76">
        <f>SUM(J384:J406)</f>
        <v>67996</v>
      </c>
      <c r="K383" s="76">
        <f>SUM(K384:K406)</f>
        <v>67996</v>
      </c>
      <c r="L383" s="24"/>
      <c r="M383" s="28"/>
      <c r="N383" s="29"/>
      <c r="P383" s="20"/>
      <c r="Q383" s="11"/>
      <c r="R383" s="20"/>
      <c r="S383" s="11"/>
      <c r="T383" s="11"/>
    </row>
    <row r="384" spans="1:20" ht="63" outlineLevel="1">
      <c r="A384" s="4" t="s">
        <v>123</v>
      </c>
      <c r="B384" s="80" t="s">
        <v>631</v>
      </c>
      <c r="C384" s="31" t="s">
        <v>498</v>
      </c>
      <c r="D384" s="32">
        <v>1</v>
      </c>
      <c r="E384" s="33"/>
      <c r="F384" s="33"/>
      <c r="G384" s="33"/>
      <c r="H384" s="33"/>
      <c r="I384" s="101"/>
      <c r="J384" s="102">
        <v>3292</v>
      </c>
      <c r="K384" s="6">
        <f aca="true" t="shared" si="20" ref="K384:K406">J384</f>
        <v>3292</v>
      </c>
      <c r="L384" s="32"/>
      <c r="M384" s="35"/>
      <c r="N384" s="7"/>
      <c r="Q384" s="11"/>
      <c r="R384" s="20"/>
      <c r="S384" s="11"/>
      <c r="T384" s="11"/>
    </row>
    <row r="385" spans="1:20" ht="47.25" outlineLevel="1">
      <c r="A385" s="4" t="s">
        <v>208</v>
      </c>
      <c r="B385" s="80" t="s">
        <v>632</v>
      </c>
      <c r="C385" s="31" t="s">
        <v>498</v>
      </c>
      <c r="D385" s="32">
        <v>1</v>
      </c>
      <c r="E385" s="33"/>
      <c r="F385" s="33"/>
      <c r="G385" s="33"/>
      <c r="H385" s="33"/>
      <c r="I385" s="101"/>
      <c r="J385" s="102">
        <v>1037</v>
      </c>
      <c r="K385" s="6">
        <f t="shared" si="20"/>
        <v>1037</v>
      </c>
      <c r="L385" s="32"/>
      <c r="M385" s="35"/>
      <c r="N385" s="7"/>
      <c r="Q385" s="11"/>
      <c r="R385" s="20"/>
      <c r="S385" s="11"/>
      <c r="T385" s="11"/>
    </row>
    <row r="386" spans="1:20" ht="63" outlineLevel="1">
      <c r="A386" s="4" t="s">
        <v>321</v>
      </c>
      <c r="B386" s="80" t="s">
        <v>633</v>
      </c>
      <c r="C386" s="31" t="s">
        <v>498</v>
      </c>
      <c r="D386" s="32">
        <v>1</v>
      </c>
      <c r="E386" s="33"/>
      <c r="F386" s="33"/>
      <c r="G386" s="33"/>
      <c r="H386" s="33"/>
      <c r="I386" s="101"/>
      <c r="J386" s="102">
        <v>3802</v>
      </c>
      <c r="K386" s="6">
        <f t="shared" si="20"/>
        <v>3802</v>
      </c>
      <c r="L386" s="32"/>
      <c r="M386" s="35"/>
      <c r="N386" s="7"/>
      <c r="Q386" s="11"/>
      <c r="R386" s="20"/>
      <c r="S386" s="11"/>
      <c r="T386" s="11"/>
    </row>
    <row r="387" spans="1:20" ht="47.25" outlineLevel="1">
      <c r="A387" s="4" t="s">
        <v>325</v>
      </c>
      <c r="B387" s="80" t="s">
        <v>634</v>
      </c>
      <c r="C387" s="31" t="s">
        <v>498</v>
      </c>
      <c r="D387" s="32">
        <v>1</v>
      </c>
      <c r="E387" s="33"/>
      <c r="F387" s="33"/>
      <c r="G387" s="33"/>
      <c r="H387" s="33"/>
      <c r="I387" s="101"/>
      <c r="J387" s="102">
        <v>1909</v>
      </c>
      <c r="K387" s="6">
        <f t="shared" si="20"/>
        <v>1909</v>
      </c>
      <c r="L387" s="32"/>
      <c r="M387" s="35"/>
      <c r="N387" s="7"/>
      <c r="Q387" s="11"/>
      <c r="R387" s="20"/>
      <c r="S387" s="11"/>
      <c r="T387" s="11"/>
    </row>
    <row r="388" spans="1:20" ht="47.25" outlineLevel="1">
      <c r="A388" s="4" t="s">
        <v>391</v>
      </c>
      <c r="B388" s="80" t="s">
        <v>635</v>
      </c>
      <c r="C388" s="31" t="s">
        <v>498</v>
      </c>
      <c r="D388" s="32">
        <v>1</v>
      </c>
      <c r="E388" s="33"/>
      <c r="F388" s="33"/>
      <c r="G388" s="33"/>
      <c r="H388" s="33"/>
      <c r="I388" s="101"/>
      <c r="J388" s="102">
        <v>1656</v>
      </c>
      <c r="K388" s="6">
        <f t="shared" si="20"/>
        <v>1656</v>
      </c>
      <c r="L388" s="32"/>
      <c r="M388" s="35"/>
      <c r="N388" s="7"/>
      <c r="Q388" s="11"/>
      <c r="R388" s="20"/>
      <c r="S388" s="11"/>
      <c r="T388" s="11"/>
    </row>
    <row r="389" spans="1:20" ht="63" outlineLevel="1">
      <c r="A389" s="4" t="s">
        <v>392</v>
      </c>
      <c r="B389" s="80" t="s">
        <v>636</v>
      </c>
      <c r="C389" s="31" t="s">
        <v>498</v>
      </c>
      <c r="D389" s="32">
        <v>1</v>
      </c>
      <c r="E389" s="33"/>
      <c r="F389" s="33"/>
      <c r="G389" s="33"/>
      <c r="H389" s="33"/>
      <c r="I389" s="101"/>
      <c r="J389" s="102">
        <v>2761</v>
      </c>
      <c r="K389" s="6">
        <f t="shared" si="20"/>
        <v>2761</v>
      </c>
      <c r="L389" s="32"/>
      <c r="M389" s="35"/>
      <c r="N389" s="7"/>
      <c r="Q389" s="11"/>
      <c r="R389" s="20"/>
      <c r="S389" s="11"/>
      <c r="T389" s="11"/>
    </row>
    <row r="390" spans="1:20" ht="51" customHeight="1" outlineLevel="1">
      <c r="A390" s="4" t="s">
        <v>393</v>
      </c>
      <c r="B390" s="80" t="s">
        <v>637</v>
      </c>
      <c r="C390" s="31" t="s">
        <v>498</v>
      </c>
      <c r="D390" s="32">
        <v>1</v>
      </c>
      <c r="E390" s="33"/>
      <c r="F390" s="33"/>
      <c r="G390" s="33"/>
      <c r="H390" s="33"/>
      <c r="I390" s="101"/>
      <c r="J390" s="102">
        <v>4846</v>
      </c>
      <c r="K390" s="6">
        <f t="shared" si="20"/>
        <v>4846</v>
      </c>
      <c r="L390" s="32"/>
      <c r="M390" s="35"/>
      <c r="N390" s="7"/>
      <c r="Q390" s="11"/>
      <c r="R390" s="20"/>
      <c r="S390" s="11"/>
      <c r="T390" s="11"/>
    </row>
    <row r="391" spans="1:20" ht="47.25" outlineLevel="1">
      <c r="A391" s="4" t="s">
        <v>394</v>
      </c>
      <c r="B391" s="80" t="s">
        <v>638</v>
      </c>
      <c r="C391" s="31" t="s">
        <v>498</v>
      </c>
      <c r="D391" s="32">
        <v>1</v>
      </c>
      <c r="E391" s="33"/>
      <c r="F391" s="33"/>
      <c r="G391" s="33"/>
      <c r="H391" s="33"/>
      <c r="I391" s="101"/>
      <c r="J391" s="102">
        <v>1846</v>
      </c>
      <c r="K391" s="6">
        <f t="shared" si="20"/>
        <v>1846</v>
      </c>
      <c r="L391" s="32"/>
      <c r="M391" s="35"/>
      <c r="N391" s="7"/>
      <c r="Q391" s="11"/>
      <c r="R391" s="20"/>
      <c r="S391" s="11"/>
      <c r="T391" s="11"/>
    </row>
    <row r="392" spans="1:20" ht="63" outlineLevel="1">
      <c r="A392" s="4" t="s">
        <v>395</v>
      </c>
      <c r="B392" s="80" t="s">
        <v>639</v>
      </c>
      <c r="C392" s="31" t="s">
        <v>498</v>
      </c>
      <c r="D392" s="32">
        <v>1</v>
      </c>
      <c r="E392" s="33"/>
      <c r="F392" s="33"/>
      <c r="G392" s="33"/>
      <c r="H392" s="33"/>
      <c r="I392" s="101"/>
      <c r="J392" s="102">
        <v>4730</v>
      </c>
      <c r="K392" s="6">
        <f t="shared" si="20"/>
        <v>4730</v>
      </c>
      <c r="L392" s="32"/>
      <c r="M392" s="35"/>
      <c r="N392" s="7"/>
      <c r="Q392" s="11"/>
      <c r="R392" s="20"/>
      <c r="S392" s="11"/>
      <c r="T392" s="11"/>
    </row>
    <row r="393" spans="1:20" ht="47.25" outlineLevel="1">
      <c r="A393" s="4" t="s">
        <v>396</v>
      </c>
      <c r="B393" s="80" t="s">
        <v>640</v>
      </c>
      <c r="C393" s="31" t="s">
        <v>498</v>
      </c>
      <c r="D393" s="32">
        <v>1</v>
      </c>
      <c r="E393" s="33"/>
      <c r="F393" s="33"/>
      <c r="G393" s="33"/>
      <c r="H393" s="33"/>
      <c r="I393" s="101"/>
      <c r="J393" s="102">
        <v>1852</v>
      </c>
      <c r="K393" s="6">
        <f t="shared" si="20"/>
        <v>1852</v>
      </c>
      <c r="L393" s="32"/>
      <c r="M393" s="35"/>
      <c r="N393" s="7"/>
      <c r="Q393" s="11"/>
      <c r="R393" s="20"/>
      <c r="S393" s="11"/>
      <c r="T393" s="11"/>
    </row>
    <row r="394" spans="1:20" ht="63" outlineLevel="1">
      <c r="A394" s="4" t="s">
        <v>397</v>
      </c>
      <c r="B394" s="80" t="s">
        <v>641</v>
      </c>
      <c r="C394" s="31" t="s">
        <v>498</v>
      </c>
      <c r="D394" s="32">
        <v>1</v>
      </c>
      <c r="E394" s="33"/>
      <c r="F394" s="33"/>
      <c r="G394" s="33"/>
      <c r="H394" s="33"/>
      <c r="I394" s="101"/>
      <c r="J394" s="102">
        <v>3662</v>
      </c>
      <c r="K394" s="6">
        <f t="shared" si="20"/>
        <v>3662</v>
      </c>
      <c r="L394" s="32"/>
      <c r="M394" s="35"/>
      <c r="N394" s="7"/>
      <c r="Q394" s="11"/>
      <c r="R394" s="20"/>
      <c r="S394" s="11"/>
      <c r="T394" s="11"/>
    </row>
    <row r="395" spans="1:20" ht="47.25" outlineLevel="1">
      <c r="A395" s="4" t="s">
        <v>398</v>
      </c>
      <c r="B395" s="80" t="s">
        <v>642</v>
      </c>
      <c r="C395" s="31" t="s">
        <v>498</v>
      </c>
      <c r="D395" s="32">
        <v>1</v>
      </c>
      <c r="E395" s="33"/>
      <c r="F395" s="33"/>
      <c r="G395" s="33"/>
      <c r="H395" s="33"/>
      <c r="I395" s="101"/>
      <c r="J395" s="102">
        <v>2786</v>
      </c>
      <c r="K395" s="6">
        <f t="shared" si="20"/>
        <v>2786</v>
      </c>
      <c r="L395" s="32"/>
      <c r="M395" s="35"/>
      <c r="N395" s="7"/>
      <c r="Q395" s="11"/>
      <c r="R395" s="20"/>
      <c r="S395" s="11"/>
      <c r="T395" s="11"/>
    </row>
    <row r="396" spans="1:20" ht="78.75" outlineLevel="1">
      <c r="A396" s="4" t="s">
        <v>399</v>
      </c>
      <c r="B396" s="116" t="s">
        <v>643</v>
      </c>
      <c r="C396" s="31" t="s">
        <v>498</v>
      </c>
      <c r="D396" s="32">
        <v>1</v>
      </c>
      <c r="E396" s="33"/>
      <c r="F396" s="33"/>
      <c r="G396" s="33"/>
      <c r="H396" s="33"/>
      <c r="I396" s="101"/>
      <c r="J396" s="102">
        <v>2668</v>
      </c>
      <c r="K396" s="6">
        <f t="shared" si="20"/>
        <v>2668</v>
      </c>
      <c r="L396" s="32"/>
      <c r="M396" s="35"/>
      <c r="N396" s="7"/>
      <c r="Q396" s="11"/>
      <c r="R396" s="20"/>
      <c r="S396" s="11"/>
      <c r="T396" s="11"/>
    </row>
    <row r="397" spans="1:20" ht="63" outlineLevel="1">
      <c r="A397" s="4" t="s">
        <v>400</v>
      </c>
      <c r="B397" s="80" t="s">
        <v>644</v>
      </c>
      <c r="C397" s="31" t="s">
        <v>498</v>
      </c>
      <c r="D397" s="32">
        <v>1</v>
      </c>
      <c r="E397" s="33"/>
      <c r="F397" s="33"/>
      <c r="G397" s="33"/>
      <c r="H397" s="33"/>
      <c r="I397" s="101"/>
      <c r="J397" s="102">
        <v>2838</v>
      </c>
      <c r="K397" s="6">
        <f t="shared" si="20"/>
        <v>2838</v>
      </c>
      <c r="L397" s="32"/>
      <c r="M397" s="35"/>
      <c r="N397" s="7"/>
      <c r="Q397" s="11"/>
      <c r="R397" s="20"/>
      <c r="S397" s="11"/>
      <c r="T397" s="11"/>
    </row>
    <row r="398" spans="1:20" ht="63" outlineLevel="1">
      <c r="A398" s="4" t="s">
        <v>401</v>
      </c>
      <c r="B398" s="113" t="s">
        <v>645</v>
      </c>
      <c r="C398" s="31" t="s">
        <v>498</v>
      </c>
      <c r="D398" s="32">
        <v>1</v>
      </c>
      <c r="E398" s="33"/>
      <c r="F398" s="33"/>
      <c r="G398" s="33"/>
      <c r="H398" s="33"/>
      <c r="I398" s="101"/>
      <c r="J398" s="102">
        <v>3505</v>
      </c>
      <c r="K398" s="6">
        <f t="shared" si="20"/>
        <v>3505</v>
      </c>
      <c r="L398" s="32"/>
      <c r="M398" s="35"/>
      <c r="N398" s="7"/>
      <c r="Q398" s="11"/>
      <c r="R398" s="20"/>
      <c r="S398" s="11"/>
      <c r="T398" s="11"/>
    </row>
    <row r="399" spans="1:20" ht="47.25" outlineLevel="1">
      <c r="A399" s="4" t="s">
        <v>402</v>
      </c>
      <c r="B399" s="113" t="s">
        <v>646</v>
      </c>
      <c r="C399" s="31" t="s">
        <v>498</v>
      </c>
      <c r="D399" s="32">
        <v>1</v>
      </c>
      <c r="E399" s="33"/>
      <c r="F399" s="33"/>
      <c r="G399" s="33"/>
      <c r="H399" s="33"/>
      <c r="I399" s="101"/>
      <c r="J399" s="102">
        <v>4706</v>
      </c>
      <c r="K399" s="6">
        <f t="shared" si="20"/>
        <v>4706</v>
      </c>
      <c r="L399" s="32"/>
      <c r="M399" s="35"/>
      <c r="N399" s="7"/>
      <c r="Q399" s="11"/>
      <c r="R399" s="20"/>
      <c r="S399" s="11"/>
      <c r="T399" s="11"/>
    </row>
    <row r="400" spans="1:20" ht="47.25" outlineLevel="1">
      <c r="A400" s="4" t="s">
        <v>403</v>
      </c>
      <c r="B400" s="113" t="s">
        <v>647</v>
      </c>
      <c r="C400" s="31" t="s">
        <v>498</v>
      </c>
      <c r="D400" s="32">
        <v>1</v>
      </c>
      <c r="E400" s="33"/>
      <c r="F400" s="33"/>
      <c r="G400" s="33"/>
      <c r="H400" s="33"/>
      <c r="I400" s="101"/>
      <c r="J400" s="102">
        <v>3812</v>
      </c>
      <c r="K400" s="6">
        <f t="shared" si="20"/>
        <v>3812</v>
      </c>
      <c r="L400" s="32"/>
      <c r="M400" s="35"/>
      <c r="N400" s="7"/>
      <c r="Q400" s="11"/>
      <c r="R400" s="20"/>
      <c r="S400" s="11"/>
      <c r="T400" s="11"/>
    </row>
    <row r="401" spans="1:20" ht="47.25" outlineLevel="1">
      <c r="A401" s="4" t="s">
        <v>404</v>
      </c>
      <c r="B401" s="113" t="s">
        <v>648</v>
      </c>
      <c r="C401" s="31" t="s">
        <v>498</v>
      </c>
      <c r="D401" s="32">
        <v>1</v>
      </c>
      <c r="E401" s="33"/>
      <c r="F401" s="33"/>
      <c r="G401" s="33"/>
      <c r="H401" s="33"/>
      <c r="I401" s="101"/>
      <c r="J401" s="102">
        <v>2938</v>
      </c>
      <c r="K401" s="6">
        <f t="shared" si="20"/>
        <v>2938</v>
      </c>
      <c r="L401" s="32"/>
      <c r="M401" s="35"/>
      <c r="N401" s="7"/>
      <c r="Q401" s="11"/>
      <c r="R401" s="20"/>
      <c r="S401" s="11"/>
      <c r="T401" s="11"/>
    </row>
    <row r="402" spans="1:20" ht="47.25" outlineLevel="1">
      <c r="A402" s="4" t="s">
        <v>405</v>
      </c>
      <c r="B402" s="113" t="s">
        <v>649</v>
      </c>
      <c r="C402" s="31" t="s">
        <v>498</v>
      </c>
      <c r="D402" s="32">
        <v>1</v>
      </c>
      <c r="E402" s="33"/>
      <c r="F402" s="33"/>
      <c r="G402" s="33"/>
      <c r="H402" s="33"/>
      <c r="I402" s="101"/>
      <c r="J402" s="102">
        <v>2085</v>
      </c>
      <c r="K402" s="6">
        <f t="shared" si="20"/>
        <v>2085</v>
      </c>
      <c r="L402" s="32"/>
      <c r="M402" s="35"/>
      <c r="N402" s="7"/>
      <c r="Q402" s="11"/>
      <c r="R402" s="20"/>
      <c r="S402" s="11"/>
      <c r="T402" s="11"/>
    </row>
    <row r="403" spans="1:20" ht="47.25" outlineLevel="1">
      <c r="A403" s="4" t="s">
        <v>406</v>
      </c>
      <c r="B403" s="80" t="s">
        <v>650</v>
      </c>
      <c r="C403" s="31" t="s">
        <v>498</v>
      </c>
      <c r="D403" s="32">
        <v>1</v>
      </c>
      <c r="E403" s="33"/>
      <c r="F403" s="33"/>
      <c r="G403" s="33"/>
      <c r="H403" s="33"/>
      <c r="I403" s="101"/>
      <c r="J403" s="102">
        <v>5490</v>
      </c>
      <c r="K403" s="6">
        <f t="shared" si="20"/>
        <v>5490</v>
      </c>
      <c r="L403" s="32"/>
      <c r="M403" s="35"/>
      <c r="N403" s="7"/>
      <c r="Q403" s="11"/>
      <c r="R403" s="20"/>
      <c r="S403" s="11"/>
      <c r="T403" s="11"/>
    </row>
    <row r="404" spans="1:20" ht="47.25" outlineLevel="1">
      <c r="A404" s="4" t="s">
        <v>407</v>
      </c>
      <c r="B404" s="80" t="s">
        <v>651</v>
      </c>
      <c r="C404" s="31" t="s">
        <v>498</v>
      </c>
      <c r="D404" s="32">
        <v>1</v>
      </c>
      <c r="E404" s="33"/>
      <c r="F404" s="33"/>
      <c r="G404" s="33"/>
      <c r="H404" s="33"/>
      <c r="I404" s="101"/>
      <c r="J404" s="102">
        <v>2085</v>
      </c>
      <c r="K404" s="6">
        <f t="shared" si="20"/>
        <v>2085</v>
      </c>
      <c r="L404" s="32"/>
      <c r="M404" s="35"/>
      <c r="N404" s="7"/>
      <c r="Q404" s="11"/>
      <c r="R404" s="20"/>
      <c r="S404" s="11"/>
      <c r="T404" s="11"/>
    </row>
    <row r="405" spans="1:20" ht="63" outlineLevel="1">
      <c r="A405" s="4" t="s">
        <v>408</v>
      </c>
      <c r="B405" s="80" t="s">
        <v>652</v>
      </c>
      <c r="C405" s="31" t="s">
        <v>498</v>
      </c>
      <c r="D405" s="32">
        <v>1</v>
      </c>
      <c r="E405" s="33"/>
      <c r="F405" s="33"/>
      <c r="G405" s="33"/>
      <c r="H405" s="33"/>
      <c r="I405" s="101"/>
      <c r="J405" s="102">
        <v>1707</v>
      </c>
      <c r="K405" s="6">
        <f t="shared" si="20"/>
        <v>1707</v>
      </c>
      <c r="L405" s="32"/>
      <c r="M405" s="35"/>
      <c r="N405" s="7"/>
      <c r="Q405" s="11"/>
      <c r="R405" s="20"/>
      <c r="S405" s="11"/>
      <c r="T405" s="11"/>
    </row>
    <row r="406" spans="1:20" ht="56.25" customHeight="1" outlineLevel="1">
      <c r="A406" s="4" t="s">
        <v>409</v>
      </c>
      <c r="B406" s="80" t="s">
        <v>653</v>
      </c>
      <c r="C406" s="31" t="s">
        <v>498</v>
      </c>
      <c r="D406" s="32">
        <v>1</v>
      </c>
      <c r="E406" s="33"/>
      <c r="F406" s="33"/>
      <c r="G406" s="33"/>
      <c r="H406" s="33"/>
      <c r="I406" s="101"/>
      <c r="J406" s="102">
        <v>1983</v>
      </c>
      <c r="K406" s="6">
        <f t="shared" si="20"/>
        <v>1983</v>
      </c>
      <c r="L406" s="32"/>
      <c r="M406" s="35"/>
      <c r="N406" s="7"/>
      <c r="Q406" s="11"/>
      <c r="R406" s="20"/>
      <c r="S406" s="11"/>
      <c r="T406" s="11"/>
    </row>
    <row r="407" spans="1:20" s="3" customFormat="1" ht="15.75">
      <c r="A407" s="21" t="s">
        <v>63</v>
      </c>
      <c r="B407" s="22" t="s">
        <v>262</v>
      </c>
      <c r="C407" s="23" t="s">
        <v>499</v>
      </c>
      <c r="D407" s="24">
        <f>D408+D413+D427+D429</f>
        <v>888</v>
      </c>
      <c r="E407" s="25"/>
      <c r="F407" s="25"/>
      <c r="G407" s="25"/>
      <c r="H407" s="25"/>
      <c r="I407" s="75"/>
      <c r="J407" s="76">
        <f>J408+J413+J427+J429</f>
        <v>65713</v>
      </c>
      <c r="K407" s="76">
        <f>K408+K413+K427+K429</f>
        <v>65713</v>
      </c>
      <c r="L407" s="24"/>
      <c r="M407" s="28"/>
      <c r="N407" s="29"/>
      <c r="P407" s="20"/>
      <c r="Q407" s="11"/>
      <c r="R407" s="20"/>
      <c r="S407" s="11"/>
      <c r="T407" s="11"/>
    </row>
    <row r="408" spans="1:20" s="65" customFormat="1" ht="15.75">
      <c r="A408" s="36" t="s">
        <v>214</v>
      </c>
      <c r="B408" s="37" t="s">
        <v>306</v>
      </c>
      <c r="C408" s="38" t="s">
        <v>499</v>
      </c>
      <c r="D408" s="39">
        <f>D409+D410+D411+D412</f>
        <v>26</v>
      </c>
      <c r="E408" s="40"/>
      <c r="F408" s="40"/>
      <c r="G408" s="40"/>
      <c r="H408" s="40"/>
      <c r="I408" s="73"/>
      <c r="J408" s="74">
        <f>SUM(J409:J412)</f>
        <v>3165</v>
      </c>
      <c r="K408" s="74">
        <f>SUM(K409:K412)</f>
        <v>3165</v>
      </c>
      <c r="L408" s="39"/>
      <c r="M408" s="43"/>
      <c r="N408" s="44"/>
      <c r="P408" s="66"/>
      <c r="Q408" s="11"/>
      <c r="R408" s="20"/>
      <c r="S408" s="11"/>
      <c r="T408" s="11"/>
    </row>
    <row r="409" spans="1:20" ht="15.75" outlineLevel="1">
      <c r="A409" s="4" t="s">
        <v>302</v>
      </c>
      <c r="B409" s="80" t="s">
        <v>307</v>
      </c>
      <c r="C409" s="31" t="s">
        <v>499</v>
      </c>
      <c r="D409" s="67">
        <v>10</v>
      </c>
      <c r="E409" s="68">
        <v>106</v>
      </c>
      <c r="F409" s="68">
        <f>E409+(E409*$F$7)</f>
        <v>111</v>
      </c>
      <c r="G409" s="68">
        <f>F409+(F409*$G$7)</f>
        <v>115</v>
      </c>
      <c r="H409" s="68"/>
      <c r="I409" s="69"/>
      <c r="J409" s="117">
        <v>1125</v>
      </c>
      <c r="K409" s="6">
        <f>J409</f>
        <v>1125</v>
      </c>
      <c r="L409" s="32"/>
      <c r="M409" s="35"/>
      <c r="N409" s="7"/>
      <c r="Q409" s="11"/>
      <c r="R409" s="20"/>
      <c r="S409" s="11"/>
      <c r="T409" s="11"/>
    </row>
    <row r="410" spans="1:20" ht="15.75" outlineLevel="1">
      <c r="A410" s="4" t="s">
        <v>303</v>
      </c>
      <c r="B410" s="80" t="s">
        <v>308</v>
      </c>
      <c r="C410" s="31" t="s">
        <v>499</v>
      </c>
      <c r="D410" s="67">
        <v>10</v>
      </c>
      <c r="E410" s="68">
        <v>118</v>
      </c>
      <c r="F410" s="68">
        <f aca="true" t="shared" si="21" ref="F410:F434">E410+(E410*$F$7)</f>
        <v>124</v>
      </c>
      <c r="G410" s="68">
        <f aca="true" t="shared" si="22" ref="G410:G434">F410+(F410*$G$7)</f>
        <v>129</v>
      </c>
      <c r="H410" s="68"/>
      <c r="I410" s="69"/>
      <c r="J410" s="117">
        <v>1252</v>
      </c>
      <c r="K410" s="6">
        <f>J410</f>
        <v>1252</v>
      </c>
      <c r="L410" s="32"/>
      <c r="M410" s="35"/>
      <c r="N410" s="7"/>
      <c r="Q410" s="11"/>
      <c r="R410" s="20"/>
      <c r="S410" s="11"/>
      <c r="T410" s="11"/>
    </row>
    <row r="411" spans="1:20" ht="15.75" outlineLevel="1">
      <c r="A411" s="4" t="s">
        <v>304</v>
      </c>
      <c r="B411" s="80" t="s">
        <v>309</v>
      </c>
      <c r="C411" s="31" t="s">
        <v>499</v>
      </c>
      <c r="D411" s="67">
        <v>5</v>
      </c>
      <c r="E411" s="68">
        <v>136</v>
      </c>
      <c r="F411" s="68">
        <f t="shared" si="21"/>
        <v>143</v>
      </c>
      <c r="G411" s="68">
        <f t="shared" si="22"/>
        <v>149</v>
      </c>
      <c r="H411" s="68"/>
      <c r="I411" s="69"/>
      <c r="J411" s="117">
        <v>721</v>
      </c>
      <c r="K411" s="6">
        <f>J411</f>
        <v>721</v>
      </c>
      <c r="L411" s="32"/>
      <c r="M411" s="35"/>
      <c r="N411" s="7"/>
      <c r="Q411" s="11"/>
      <c r="R411" s="20"/>
      <c r="S411" s="11"/>
      <c r="T411" s="11"/>
    </row>
    <row r="412" spans="1:20" ht="15.75" outlineLevel="1">
      <c r="A412" s="4" t="s">
        <v>305</v>
      </c>
      <c r="B412" s="80" t="s">
        <v>410</v>
      </c>
      <c r="C412" s="31" t="s">
        <v>499</v>
      </c>
      <c r="D412" s="67">
        <v>1</v>
      </c>
      <c r="E412" s="67">
        <v>61</v>
      </c>
      <c r="F412" s="67">
        <f>E412+(E412*$F$8)</f>
        <v>61</v>
      </c>
      <c r="G412" s="67">
        <f>F412+(F412*$G$8)</f>
        <v>61</v>
      </c>
      <c r="H412" s="67"/>
      <c r="I412" s="67"/>
      <c r="J412" s="117">
        <v>67</v>
      </c>
      <c r="K412" s="6">
        <f>J412</f>
        <v>67</v>
      </c>
      <c r="L412" s="32"/>
      <c r="M412" s="35"/>
      <c r="N412" s="7"/>
      <c r="Q412" s="11"/>
      <c r="R412" s="20"/>
      <c r="S412" s="11"/>
      <c r="T412" s="11"/>
    </row>
    <row r="413" spans="1:20" s="65" customFormat="1" ht="15.75">
      <c r="A413" s="36" t="s">
        <v>215</v>
      </c>
      <c r="B413" s="37" t="s">
        <v>141</v>
      </c>
      <c r="C413" s="38" t="s">
        <v>499</v>
      </c>
      <c r="D413" s="39">
        <f>D414+D415+D416+D417+D418+D419+D420+D421+D422+D423+D424+D425+D426</f>
        <v>830</v>
      </c>
      <c r="E413" s="39">
        <f aca="true" t="shared" si="23" ref="E413:K413">E414+E415+E416+E417+E418+E419+E420+E421+E422+E423+E424+E425+E426</f>
        <v>3213</v>
      </c>
      <c r="F413" s="39">
        <f t="shared" si="23"/>
        <v>3375</v>
      </c>
      <c r="G413" s="39">
        <f t="shared" si="23"/>
        <v>3510</v>
      </c>
      <c r="H413" s="39">
        <f t="shared" si="23"/>
        <v>0</v>
      </c>
      <c r="I413" s="39">
        <f t="shared" si="23"/>
        <v>0</v>
      </c>
      <c r="J413" s="39">
        <f t="shared" si="23"/>
        <v>37288</v>
      </c>
      <c r="K413" s="39">
        <f t="shared" si="23"/>
        <v>37288</v>
      </c>
      <c r="L413" s="39"/>
      <c r="M413" s="43"/>
      <c r="N413" s="44"/>
      <c r="P413" s="66"/>
      <c r="Q413" s="11"/>
      <c r="R413" s="20"/>
      <c r="S413" s="11"/>
      <c r="T413" s="11"/>
    </row>
    <row r="414" spans="1:20" ht="15.75" outlineLevel="1">
      <c r="A414" s="4" t="s">
        <v>311</v>
      </c>
      <c r="B414" s="80" t="s">
        <v>264</v>
      </c>
      <c r="C414" s="31" t="s">
        <v>499</v>
      </c>
      <c r="D414" s="67">
        <v>220</v>
      </c>
      <c r="E414" s="68">
        <v>10</v>
      </c>
      <c r="F414" s="68">
        <f t="shared" si="21"/>
        <v>11</v>
      </c>
      <c r="G414" s="68">
        <f t="shared" si="22"/>
        <v>11</v>
      </c>
      <c r="H414" s="68"/>
      <c r="I414" s="69"/>
      <c r="J414" s="117">
        <v>2362</v>
      </c>
      <c r="K414" s="6">
        <f aca="true" t="shared" si="24" ref="K414:K434">J414</f>
        <v>2362</v>
      </c>
      <c r="L414" s="32"/>
      <c r="M414" s="35"/>
      <c r="N414" s="7"/>
      <c r="Q414" s="11"/>
      <c r="R414" s="20"/>
      <c r="S414" s="11"/>
      <c r="T414" s="11"/>
    </row>
    <row r="415" spans="1:20" ht="15.75" outlineLevel="1">
      <c r="A415" s="4" t="s">
        <v>364</v>
      </c>
      <c r="B415" s="80" t="s">
        <v>265</v>
      </c>
      <c r="C415" s="31" t="s">
        <v>499</v>
      </c>
      <c r="D415" s="67">
        <v>80</v>
      </c>
      <c r="E415" s="68">
        <v>15</v>
      </c>
      <c r="F415" s="68">
        <f t="shared" si="21"/>
        <v>16</v>
      </c>
      <c r="G415" s="68">
        <f t="shared" si="22"/>
        <v>17</v>
      </c>
      <c r="H415" s="68"/>
      <c r="I415" s="69"/>
      <c r="J415" s="117">
        <v>1360</v>
      </c>
      <c r="K415" s="6">
        <f t="shared" si="24"/>
        <v>1360</v>
      </c>
      <c r="L415" s="32"/>
      <c r="M415" s="35"/>
      <c r="N415" s="7"/>
      <c r="Q415" s="11"/>
      <c r="R415" s="20"/>
      <c r="S415" s="11"/>
      <c r="T415" s="11"/>
    </row>
    <row r="416" spans="1:20" ht="15.75" outlineLevel="1">
      <c r="A416" s="4" t="s">
        <v>365</v>
      </c>
      <c r="B416" s="80" t="s">
        <v>266</v>
      </c>
      <c r="C416" s="31" t="s">
        <v>499</v>
      </c>
      <c r="D416" s="67">
        <v>300</v>
      </c>
      <c r="E416" s="68">
        <v>20</v>
      </c>
      <c r="F416" s="68">
        <f t="shared" si="21"/>
        <v>21</v>
      </c>
      <c r="G416" s="68">
        <f t="shared" si="22"/>
        <v>22</v>
      </c>
      <c r="H416" s="68"/>
      <c r="I416" s="69"/>
      <c r="J416" s="117">
        <v>6600</v>
      </c>
      <c r="K416" s="6">
        <f t="shared" si="24"/>
        <v>6600</v>
      </c>
      <c r="L416" s="32"/>
      <c r="M416" s="35"/>
      <c r="N416" s="7"/>
      <c r="Q416" s="11"/>
      <c r="R416" s="20"/>
      <c r="S416" s="11"/>
      <c r="T416" s="11"/>
    </row>
    <row r="417" spans="1:20" ht="15.75" outlineLevel="1">
      <c r="A417" s="4" t="s">
        <v>366</v>
      </c>
      <c r="B417" s="80" t="s">
        <v>268</v>
      </c>
      <c r="C417" s="31" t="s">
        <v>499</v>
      </c>
      <c r="D417" s="67">
        <v>100</v>
      </c>
      <c r="E417" s="68">
        <v>33</v>
      </c>
      <c r="F417" s="68">
        <f t="shared" si="21"/>
        <v>35</v>
      </c>
      <c r="G417" s="68">
        <f t="shared" si="22"/>
        <v>36</v>
      </c>
      <c r="H417" s="68"/>
      <c r="I417" s="69"/>
      <c r="J417" s="117">
        <v>3501</v>
      </c>
      <c r="K417" s="6">
        <f t="shared" si="24"/>
        <v>3501</v>
      </c>
      <c r="L417" s="32"/>
      <c r="M417" s="35"/>
      <c r="N417" s="7"/>
      <c r="Q417" s="11"/>
      <c r="R417" s="20"/>
      <c r="S417" s="11"/>
      <c r="T417" s="11"/>
    </row>
    <row r="418" spans="1:20" ht="15.75" outlineLevel="1">
      <c r="A418" s="4" t="s">
        <v>367</v>
      </c>
      <c r="B418" s="80" t="s">
        <v>269</v>
      </c>
      <c r="C418" s="31" t="s">
        <v>499</v>
      </c>
      <c r="D418" s="67">
        <v>70</v>
      </c>
      <c r="E418" s="68">
        <v>59</v>
      </c>
      <c r="F418" s="68">
        <f t="shared" si="21"/>
        <v>62</v>
      </c>
      <c r="G418" s="68">
        <f t="shared" si="22"/>
        <v>64</v>
      </c>
      <c r="H418" s="68"/>
      <c r="I418" s="69"/>
      <c r="J418" s="117">
        <v>4480</v>
      </c>
      <c r="K418" s="6">
        <f t="shared" si="24"/>
        <v>4480</v>
      </c>
      <c r="L418" s="32"/>
      <c r="M418" s="35"/>
      <c r="N418" s="7"/>
      <c r="Q418" s="11"/>
      <c r="R418" s="20"/>
      <c r="S418" s="11"/>
      <c r="T418" s="11"/>
    </row>
    <row r="419" spans="1:20" ht="15.75" outlineLevel="1">
      <c r="A419" s="4" t="s">
        <v>368</v>
      </c>
      <c r="B419" s="80" t="s">
        <v>270</v>
      </c>
      <c r="C419" s="31" t="s">
        <v>499</v>
      </c>
      <c r="D419" s="67">
        <v>20</v>
      </c>
      <c r="E419" s="68">
        <v>73</v>
      </c>
      <c r="F419" s="68">
        <f t="shared" si="21"/>
        <v>77</v>
      </c>
      <c r="G419" s="68">
        <f t="shared" si="22"/>
        <v>80</v>
      </c>
      <c r="H419" s="68"/>
      <c r="I419" s="69"/>
      <c r="J419" s="117">
        <v>1600</v>
      </c>
      <c r="K419" s="6">
        <f t="shared" si="24"/>
        <v>1600</v>
      </c>
      <c r="L419" s="32"/>
      <c r="M419" s="35"/>
      <c r="N419" s="7"/>
      <c r="Q419" s="11"/>
      <c r="R419" s="20"/>
      <c r="S419" s="11"/>
      <c r="T419" s="11"/>
    </row>
    <row r="420" spans="1:20" ht="15.75" outlineLevel="1">
      <c r="A420" s="4" t="s">
        <v>369</v>
      </c>
      <c r="B420" s="80" t="s">
        <v>271</v>
      </c>
      <c r="C420" s="31" t="s">
        <v>499</v>
      </c>
      <c r="D420" s="67">
        <v>30</v>
      </c>
      <c r="E420" s="68">
        <v>146</v>
      </c>
      <c r="F420" s="68">
        <f t="shared" si="21"/>
        <v>153</v>
      </c>
      <c r="G420" s="68">
        <f t="shared" si="22"/>
        <v>159</v>
      </c>
      <c r="H420" s="68"/>
      <c r="I420" s="69"/>
      <c r="J420" s="117">
        <v>4770</v>
      </c>
      <c r="K420" s="6">
        <f t="shared" si="24"/>
        <v>4770</v>
      </c>
      <c r="L420" s="32"/>
      <c r="M420" s="35"/>
      <c r="N420" s="7"/>
      <c r="Q420" s="11"/>
      <c r="R420" s="20"/>
      <c r="S420" s="11"/>
      <c r="T420" s="11"/>
    </row>
    <row r="421" spans="1:20" ht="15.75" outlineLevel="1">
      <c r="A421" s="4" t="s">
        <v>370</v>
      </c>
      <c r="B421" s="80" t="s">
        <v>272</v>
      </c>
      <c r="C421" s="31" t="s">
        <v>499</v>
      </c>
      <c r="D421" s="67">
        <v>1</v>
      </c>
      <c r="E421" s="68">
        <v>399</v>
      </c>
      <c r="F421" s="68">
        <f t="shared" si="21"/>
        <v>419</v>
      </c>
      <c r="G421" s="68">
        <f t="shared" si="22"/>
        <v>436</v>
      </c>
      <c r="H421" s="68"/>
      <c r="I421" s="69"/>
      <c r="J421" s="117">
        <v>436</v>
      </c>
      <c r="K421" s="6">
        <f t="shared" si="24"/>
        <v>436</v>
      </c>
      <c r="L421" s="32"/>
      <c r="M421" s="35"/>
      <c r="N421" s="7"/>
      <c r="Q421" s="11"/>
      <c r="R421" s="20"/>
      <c r="S421" s="11"/>
      <c r="T421" s="11"/>
    </row>
    <row r="422" spans="1:20" ht="15.75" outlineLevel="1">
      <c r="A422" s="4" t="s">
        <v>371</v>
      </c>
      <c r="B422" s="80" t="s">
        <v>273</v>
      </c>
      <c r="C422" s="31" t="s">
        <v>499</v>
      </c>
      <c r="D422" s="67">
        <v>2</v>
      </c>
      <c r="E422" s="68">
        <v>660</v>
      </c>
      <c r="F422" s="68">
        <f t="shared" si="21"/>
        <v>693</v>
      </c>
      <c r="G422" s="68">
        <f t="shared" si="22"/>
        <v>721</v>
      </c>
      <c r="H422" s="68"/>
      <c r="I422" s="69"/>
      <c r="J422" s="117">
        <v>1442</v>
      </c>
      <c r="K422" s="6">
        <f t="shared" si="24"/>
        <v>1442</v>
      </c>
      <c r="L422" s="32"/>
      <c r="M422" s="35"/>
      <c r="N422" s="7"/>
      <c r="Q422" s="11"/>
      <c r="R422" s="20"/>
      <c r="S422" s="11"/>
      <c r="T422" s="11"/>
    </row>
    <row r="423" spans="1:20" ht="15.75" outlineLevel="1">
      <c r="A423" s="4" t="s">
        <v>372</v>
      </c>
      <c r="B423" s="80" t="s">
        <v>274</v>
      </c>
      <c r="C423" s="31" t="s">
        <v>499</v>
      </c>
      <c r="D423" s="67">
        <v>2</v>
      </c>
      <c r="E423" s="68">
        <v>948</v>
      </c>
      <c r="F423" s="68">
        <f t="shared" si="21"/>
        <v>995</v>
      </c>
      <c r="G423" s="68">
        <f t="shared" si="22"/>
        <v>1035</v>
      </c>
      <c r="H423" s="68"/>
      <c r="I423" s="69"/>
      <c r="J423" s="117">
        <v>2070</v>
      </c>
      <c r="K423" s="6">
        <f t="shared" si="24"/>
        <v>2070</v>
      </c>
      <c r="L423" s="32"/>
      <c r="M423" s="35"/>
      <c r="N423" s="7"/>
      <c r="Q423" s="11"/>
      <c r="R423" s="20"/>
      <c r="S423" s="11"/>
      <c r="T423" s="11"/>
    </row>
    <row r="424" spans="1:20" ht="15.75" outlineLevel="1">
      <c r="A424" s="4" t="s">
        <v>373</v>
      </c>
      <c r="B424" s="80" t="s">
        <v>275</v>
      </c>
      <c r="C424" s="31" t="s">
        <v>499</v>
      </c>
      <c r="D424" s="67">
        <v>2</v>
      </c>
      <c r="E424" s="68">
        <v>850</v>
      </c>
      <c r="F424" s="68">
        <f t="shared" si="21"/>
        <v>893</v>
      </c>
      <c r="G424" s="68">
        <f t="shared" si="22"/>
        <v>929</v>
      </c>
      <c r="H424" s="68"/>
      <c r="I424" s="69"/>
      <c r="J424" s="117">
        <v>1858</v>
      </c>
      <c r="K424" s="6">
        <f t="shared" si="24"/>
        <v>1858</v>
      </c>
      <c r="L424" s="32"/>
      <c r="M424" s="35"/>
      <c r="N424" s="7"/>
      <c r="Q424" s="11"/>
      <c r="R424" s="20"/>
      <c r="S424" s="11"/>
      <c r="T424" s="11"/>
    </row>
    <row r="425" spans="1:20" ht="15.75" outlineLevel="1">
      <c r="A425" s="4" t="s">
        <v>374</v>
      </c>
      <c r="B425" s="80" t="s">
        <v>276</v>
      </c>
      <c r="C425" s="31" t="s">
        <v>499</v>
      </c>
      <c r="D425" s="67">
        <v>2</v>
      </c>
      <c r="E425" s="68"/>
      <c r="F425" s="68"/>
      <c r="G425" s="68"/>
      <c r="H425" s="68"/>
      <c r="I425" s="69"/>
      <c r="J425" s="117">
        <v>4010</v>
      </c>
      <c r="K425" s="6">
        <f t="shared" si="24"/>
        <v>4010</v>
      </c>
      <c r="L425" s="32"/>
      <c r="M425" s="35"/>
      <c r="N425" s="7"/>
      <c r="Q425" s="11"/>
      <c r="R425" s="20"/>
      <c r="S425" s="11"/>
      <c r="T425" s="11"/>
    </row>
    <row r="426" spans="1:20" ht="15.75" outlineLevel="1">
      <c r="A426" s="4" t="s">
        <v>375</v>
      </c>
      <c r="B426" s="80" t="s">
        <v>277</v>
      </c>
      <c r="C426" s="31" t="s">
        <v>499</v>
      </c>
      <c r="D426" s="67">
        <v>1</v>
      </c>
      <c r="E426" s="68"/>
      <c r="F426" s="68"/>
      <c r="G426" s="68"/>
      <c r="H426" s="68"/>
      <c r="I426" s="69"/>
      <c r="J426" s="117">
        <v>2799</v>
      </c>
      <c r="K426" s="6">
        <f t="shared" si="24"/>
        <v>2799</v>
      </c>
      <c r="L426" s="32"/>
      <c r="M426" s="35"/>
      <c r="N426" s="7"/>
      <c r="Q426" s="11"/>
      <c r="R426" s="20"/>
      <c r="S426" s="11"/>
      <c r="T426" s="11"/>
    </row>
    <row r="427" spans="1:20" s="65" customFormat="1" ht="15.75">
      <c r="A427" s="36" t="s">
        <v>216</v>
      </c>
      <c r="B427" s="37" t="s">
        <v>292</v>
      </c>
      <c r="C427" s="38" t="s">
        <v>499</v>
      </c>
      <c r="D427" s="39">
        <f>SUM(D428:D428)</f>
        <v>1</v>
      </c>
      <c r="E427" s="40"/>
      <c r="F427" s="68">
        <f t="shared" si="21"/>
        <v>0</v>
      </c>
      <c r="G427" s="68">
        <f t="shared" si="22"/>
        <v>0</v>
      </c>
      <c r="H427" s="40"/>
      <c r="I427" s="73"/>
      <c r="J427" s="74">
        <f>SUM(J428:J428)</f>
        <v>6533</v>
      </c>
      <c r="K427" s="74">
        <f>SUM(K428:K428)</f>
        <v>6533</v>
      </c>
      <c r="L427" s="39"/>
      <c r="M427" s="43"/>
      <c r="N427" s="44"/>
      <c r="P427" s="66"/>
      <c r="Q427" s="11"/>
      <c r="R427" s="20"/>
      <c r="S427" s="11"/>
      <c r="T427" s="11"/>
    </row>
    <row r="428" spans="1:20" ht="15.75" outlineLevel="1">
      <c r="A428" s="4" t="s">
        <v>376</v>
      </c>
      <c r="B428" s="80" t="s">
        <v>294</v>
      </c>
      <c r="C428" s="31" t="s">
        <v>499</v>
      </c>
      <c r="D428" s="32">
        <v>1</v>
      </c>
      <c r="E428" s="33">
        <v>5983</v>
      </c>
      <c r="F428" s="68">
        <f t="shared" si="21"/>
        <v>6282</v>
      </c>
      <c r="G428" s="68">
        <f t="shared" si="22"/>
        <v>6533</v>
      </c>
      <c r="H428" s="33"/>
      <c r="I428" s="69"/>
      <c r="J428" s="117">
        <v>6533</v>
      </c>
      <c r="K428" s="6">
        <f t="shared" si="24"/>
        <v>6533</v>
      </c>
      <c r="L428" s="32"/>
      <c r="M428" s="35"/>
      <c r="N428" s="7"/>
      <c r="Q428" s="11"/>
      <c r="R428" s="20"/>
      <c r="S428" s="11"/>
      <c r="T428" s="11"/>
    </row>
    <row r="429" spans="1:20" s="65" customFormat="1" ht="15.75">
      <c r="A429" s="36" t="s">
        <v>217</v>
      </c>
      <c r="B429" s="37" t="s">
        <v>143</v>
      </c>
      <c r="C429" s="38" t="s">
        <v>499</v>
      </c>
      <c r="D429" s="39">
        <f>SUM(D430:D434)</f>
        <v>31</v>
      </c>
      <c r="E429" s="40"/>
      <c r="F429" s="68">
        <f t="shared" si="21"/>
        <v>0</v>
      </c>
      <c r="G429" s="68">
        <f t="shared" si="22"/>
        <v>0</v>
      </c>
      <c r="H429" s="40"/>
      <c r="I429" s="73"/>
      <c r="J429" s="74">
        <f>SUM(J430:J434)</f>
        <v>18727</v>
      </c>
      <c r="K429" s="74">
        <f>SUM(K430:K434)</f>
        <v>18727</v>
      </c>
      <c r="L429" s="39"/>
      <c r="M429" s="43"/>
      <c r="N429" s="44"/>
      <c r="P429" s="66"/>
      <c r="Q429" s="11"/>
      <c r="R429" s="20"/>
      <c r="S429" s="11"/>
      <c r="T429" s="11"/>
    </row>
    <row r="430" spans="1:20" ht="15.75" outlineLevel="1">
      <c r="A430" s="4" t="s">
        <v>379</v>
      </c>
      <c r="B430" s="80" t="s">
        <v>411</v>
      </c>
      <c r="C430" s="31" t="s">
        <v>499</v>
      </c>
      <c r="D430" s="67">
        <f>4-1</f>
        <v>3</v>
      </c>
      <c r="E430" s="68">
        <v>1180</v>
      </c>
      <c r="F430" s="68">
        <f t="shared" si="21"/>
        <v>1239</v>
      </c>
      <c r="G430" s="68">
        <f t="shared" si="22"/>
        <v>1289</v>
      </c>
      <c r="H430" s="68"/>
      <c r="I430" s="69"/>
      <c r="J430" s="117">
        <v>3867</v>
      </c>
      <c r="K430" s="6">
        <f t="shared" si="24"/>
        <v>3867</v>
      </c>
      <c r="L430" s="32"/>
      <c r="M430" s="35"/>
      <c r="N430" s="7"/>
      <c r="Q430" s="11"/>
      <c r="R430" s="20"/>
      <c r="S430" s="11"/>
      <c r="T430" s="11"/>
    </row>
    <row r="431" spans="1:20" ht="15.75" outlineLevel="1">
      <c r="A431" s="4" t="s">
        <v>380</v>
      </c>
      <c r="B431" s="80" t="s">
        <v>472</v>
      </c>
      <c r="C431" s="31" t="s">
        <v>499</v>
      </c>
      <c r="D431" s="67">
        <v>8</v>
      </c>
      <c r="E431" s="68">
        <v>300</v>
      </c>
      <c r="F431" s="68">
        <f t="shared" si="21"/>
        <v>315</v>
      </c>
      <c r="G431" s="68">
        <f t="shared" si="22"/>
        <v>328</v>
      </c>
      <c r="H431" s="68"/>
      <c r="I431" s="69"/>
      <c r="J431" s="117">
        <v>2624</v>
      </c>
      <c r="K431" s="6">
        <f t="shared" si="24"/>
        <v>2624</v>
      </c>
      <c r="L431" s="32"/>
      <c r="M431" s="35"/>
      <c r="N431" s="7"/>
      <c r="Q431" s="11"/>
      <c r="R431" s="20"/>
      <c r="S431" s="11"/>
      <c r="T431" s="11"/>
    </row>
    <row r="432" spans="1:20" ht="15.75" outlineLevel="1">
      <c r="A432" s="4" t="s">
        <v>381</v>
      </c>
      <c r="B432" s="80" t="s">
        <v>298</v>
      </c>
      <c r="C432" s="31" t="s">
        <v>499</v>
      </c>
      <c r="D432" s="67">
        <v>10</v>
      </c>
      <c r="E432" s="68">
        <v>351</v>
      </c>
      <c r="F432" s="68">
        <f t="shared" si="21"/>
        <v>369</v>
      </c>
      <c r="G432" s="68">
        <f t="shared" si="22"/>
        <v>384</v>
      </c>
      <c r="H432" s="68"/>
      <c r="I432" s="69"/>
      <c r="J432" s="117">
        <v>3840</v>
      </c>
      <c r="K432" s="6">
        <f t="shared" si="24"/>
        <v>3840</v>
      </c>
      <c r="L432" s="32"/>
      <c r="M432" s="35"/>
      <c r="N432" s="7"/>
      <c r="Q432" s="11"/>
      <c r="R432" s="20"/>
      <c r="S432" s="11"/>
      <c r="T432" s="11"/>
    </row>
    <row r="433" spans="1:20" ht="15.75" outlineLevel="1">
      <c r="A433" s="4" t="s">
        <v>382</v>
      </c>
      <c r="B433" s="80" t="s">
        <v>326</v>
      </c>
      <c r="C433" s="31" t="s">
        <v>499</v>
      </c>
      <c r="D433" s="67">
        <v>6</v>
      </c>
      <c r="E433" s="68">
        <v>149</v>
      </c>
      <c r="F433" s="68">
        <f t="shared" si="21"/>
        <v>156</v>
      </c>
      <c r="G433" s="68">
        <f t="shared" si="22"/>
        <v>162</v>
      </c>
      <c r="H433" s="68"/>
      <c r="I433" s="69"/>
      <c r="J433" s="117">
        <v>972</v>
      </c>
      <c r="K433" s="6">
        <f t="shared" si="24"/>
        <v>972</v>
      </c>
      <c r="L433" s="32"/>
      <c r="M433" s="35"/>
      <c r="N433" s="7"/>
      <c r="Q433" s="11"/>
      <c r="R433" s="20"/>
      <c r="S433" s="11"/>
      <c r="T433" s="11"/>
    </row>
    <row r="434" spans="1:20" ht="15.75" outlineLevel="1">
      <c r="A434" s="4" t="s">
        <v>383</v>
      </c>
      <c r="B434" s="80" t="s">
        <v>327</v>
      </c>
      <c r="C434" s="31" t="s">
        <v>499</v>
      </c>
      <c r="D434" s="67">
        <f>5-1</f>
        <v>4</v>
      </c>
      <c r="E434" s="68">
        <v>1700</v>
      </c>
      <c r="F434" s="68">
        <f t="shared" si="21"/>
        <v>1785</v>
      </c>
      <c r="G434" s="68">
        <f t="shared" si="22"/>
        <v>1856</v>
      </c>
      <c r="H434" s="68"/>
      <c r="I434" s="69"/>
      <c r="J434" s="117">
        <v>7424</v>
      </c>
      <c r="K434" s="6">
        <f t="shared" si="24"/>
        <v>7424</v>
      </c>
      <c r="L434" s="32"/>
      <c r="M434" s="35"/>
      <c r="N434" s="7"/>
      <c r="Q434" s="11"/>
      <c r="R434" s="20"/>
      <c r="S434" s="11"/>
      <c r="T434" s="11"/>
    </row>
    <row r="435" spans="1:20" s="3" customFormat="1" ht="31.5">
      <c r="A435" s="21" t="s">
        <v>126</v>
      </c>
      <c r="B435" s="47" t="s">
        <v>473</v>
      </c>
      <c r="C435" s="23"/>
      <c r="D435" s="24"/>
      <c r="E435" s="25"/>
      <c r="F435" s="25"/>
      <c r="G435" s="25"/>
      <c r="H435" s="25"/>
      <c r="I435" s="26"/>
      <c r="J435" s="27">
        <f>J436</f>
        <v>88352</v>
      </c>
      <c r="K435" s="27">
        <f>K436</f>
        <v>88352</v>
      </c>
      <c r="L435" s="24"/>
      <c r="M435" s="28"/>
      <c r="N435" s="29"/>
      <c r="P435" s="20"/>
      <c r="Q435" s="11"/>
      <c r="R435" s="20"/>
      <c r="S435" s="11"/>
      <c r="T435" s="11"/>
    </row>
    <row r="436" spans="1:20" s="3" customFormat="1" ht="15.75">
      <c r="A436" s="21" t="s">
        <v>4</v>
      </c>
      <c r="B436" s="47" t="s">
        <v>53</v>
      </c>
      <c r="C436" s="23" t="s">
        <v>499</v>
      </c>
      <c r="D436" s="24">
        <f>D437+D440</f>
        <v>20</v>
      </c>
      <c r="E436" s="25"/>
      <c r="F436" s="25"/>
      <c r="G436" s="25"/>
      <c r="H436" s="25"/>
      <c r="I436" s="72"/>
      <c r="J436" s="29">
        <f>J437+J440</f>
        <v>88352</v>
      </c>
      <c r="K436" s="29">
        <f>K437+K440</f>
        <v>88352</v>
      </c>
      <c r="L436" s="24"/>
      <c r="M436" s="28"/>
      <c r="N436" s="29"/>
      <c r="P436" s="20"/>
      <c r="Q436" s="11"/>
      <c r="R436" s="20"/>
      <c r="S436" s="11"/>
      <c r="T436" s="11"/>
    </row>
    <row r="437" spans="1:20" s="45" customFormat="1" ht="15.75">
      <c r="A437" s="36" t="s">
        <v>15</v>
      </c>
      <c r="B437" s="37" t="s">
        <v>28</v>
      </c>
      <c r="C437" s="38" t="s">
        <v>499</v>
      </c>
      <c r="D437" s="39">
        <f>SUM(D438:D439)</f>
        <v>15</v>
      </c>
      <c r="E437" s="40"/>
      <c r="F437" s="40"/>
      <c r="G437" s="40"/>
      <c r="H437" s="40"/>
      <c r="I437" s="41"/>
      <c r="J437" s="42">
        <f>SUM(J438:J439)</f>
        <v>58758</v>
      </c>
      <c r="K437" s="42">
        <f>SUM(K438:K439)</f>
        <v>58758</v>
      </c>
      <c r="L437" s="39"/>
      <c r="M437" s="43"/>
      <c r="N437" s="44"/>
      <c r="P437" s="46"/>
      <c r="Q437" s="11"/>
      <c r="R437" s="20"/>
      <c r="S437" s="11"/>
      <c r="T437" s="11"/>
    </row>
    <row r="438" spans="1:20" s="3" customFormat="1" ht="15.75" outlineLevel="1">
      <c r="A438" s="4" t="s">
        <v>16</v>
      </c>
      <c r="B438" s="71" t="s">
        <v>33</v>
      </c>
      <c r="C438" s="31" t="s">
        <v>499</v>
      </c>
      <c r="D438" s="32">
        <v>10</v>
      </c>
      <c r="E438" s="33">
        <v>4018</v>
      </c>
      <c r="F438" s="68">
        <f>E438+(E438*$F$7)</f>
        <v>4219</v>
      </c>
      <c r="G438" s="68">
        <f>F438+(F438*$G$7)</f>
        <v>4388</v>
      </c>
      <c r="H438" s="33"/>
      <c r="I438" s="34"/>
      <c r="J438" s="6">
        <v>42627</v>
      </c>
      <c r="K438" s="6">
        <f aca="true" t="shared" si="25" ref="K438:K445">J438</f>
        <v>42627</v>
      </c>
      <c r="L438" s="32"/>
      <c r="M438" s="35"/>
      <c r="N438" s="7"/>
      <c r="O438" s="1"/>
      <c r="P438" s="20"/>
      <c r="Q438" s="11"/>
      <c r="R438" s="20"/>
      <c r="S438" s="11"/>
      <c r="T438" s="11"/>
    </row>
    <row r="439" spans="1:20" s="3" customFormat="1" ht="15.75" outlineLevel="1">
      <c r="A439" s="4" t="s">
        <v>54</v>
      </c>
      <c r="B439" s="71" t="s">
        <v>35</v>
      </c>
      <c r="C439" s="31" t="s">
        <v>499</v>
      </c>
      <c r="D439" s="32">
        <v>5</v>
      </c>
      <c r="E439" s="33">
        <v>3041</v>
      </c>
      <c r="F439" s="68">
        <f>E439+(E439*$F$7)</f>
        <v>3193</v>
      </c>
      <c r="G439" s="68">
        <f>F439+(F439*$G$7)</f>
        <v>3321</v>
      </c>
      <c r="H439" s="33"/>
      <c r="I439" s="34"/>
      <c r="J439" s="6">
        <v>16131</v>
      </c>
      <c r="K439" s="6">
        <f t="shared" si="25"/>
        <v>16131</v>
      </c>
      <c r="L439" s="32"/>
      <c r="M439" s="35"/>
      <c r="N439" s="7"/>
      <c r="O439" s="1"/>
      <c r="P439" s="20"/>
      <c r="Q439" s="11"/>
      <c r="R439" s="20"/>
      <c r="S439" s="11"/>
      <c r="T439" s="11"/>
    </row>
    <row r="440" spans="1:20" s="45" customFormat="1" ht="15.75">
      <c r="A440" s="36" t="s">
        <v>17</v>
      </c>
      <c r="B440" s="37" t="s">
        <v>36</v>
      </c>
      <c r="C440" s="38" t="s">
        <v>499</v>
      </c>
      <c r="D440" s="39">
        <f>D441</f>
        <v>5</v>
      </c>
      <c r="E440" s="40"/>
      <c r="F440" s="40"/>
      <c r="G440" s="40"/>
      <c r="H440" s="40"/>
      <c r="I440" s="41"/>
      <c r="J440" s="42">
        <f>J441</f>
        <v>29594</v>
      </c>
      <c r="K440" s="42">
        <f>K441</f>
        <v>29594</v>
      </c>
      <c r="L440" s="39"/>
      <c r="M440" s="43"/>
      <c r="N440" s="44"/>
      <c r="P440" s="46"/>
      <c r="Q440" s="11"/>
      <c r="R440" s="20"/>
      <c r="S440" s="11"/>
      <c r="T440" s="11"/>
    </row>
    <row r="441" spans="1:20" s="3" customFormat="1" ht="15.75" outlineLevel="1">
      <c r="A441" s="4" t="s">
        <v>18</v>
      </c>
      <c r="B441" s="71" t="s">
        <v>38</v>
      </c>
      <c r="C441" s="31" t="s">
        <v>499</v>
      </c>
      <c r="D441" s="32">
        <v>5</v>
      </c>
      <c r="E441" s="33">
        <v>5579</v>
      </c>
      <c r="F441" s="68">
        <f>E441+(E441*$F$7)</f>
        <v>5858</v>
      </c>
      <c r="G441" s="68">
        <f>F441+(F441*$G$7)</f>
        <v>6092</v>
      </c>
      <c r="H441" s="33"/>
      <c r="I441" s="34"/>
      <c r="J441" s="6">
        <v>29594</v>
      </c>
      <c r="K441" s="6">
        <f t="shared" si="25"/>
        <v>29594</v>
      </c>
      <c r="L441" s="32"/>
      <c r="M441" s="35"/>
      <c r="N441" s="7"/>
      <c r="O441" s="1"/>
      <c r="P441" s="20"/>
      <c r="Q441" s="11"/>
      <c r="R441" s="20"/>
      <c r="S441" s="11"/>
      <c r="T441" s="11"/>
    </row>
    <row r="442" spans="1:20" s="3" customFormat="1" ht="15.75">
      <c r="A442" s="21" t="s">
        <v>2</v>
      </c>
      <c r="B442" s="47" t="s">
        <v>66</v>
      </c>
      <c r="C442" s="23" t="s">
        <v>499</v>
      </c>
      <c r="D442" s="24">
        <f>SUM(D443:D445)</f>
        <v>6</v>
      </c>
      <c r="E442" s="25"/>
      <c r="F442" s="25"/>
      <c r="G442" s="25"/>
      <c r="H442" s="25"/>
      <c r="I442" s="26"/>
      <c r="J442" s="27">
        <f>SUM(J443:J445)</f>
        <v>133688</v>
      </c>
      <c r="K442" s="27">
        <f>SUM(K443:K445)</f>
        <v>133688</v>
      </c>
      <c r="L442" s="24"/>
      <c r="M442" s="28"/>
      <c r="N442" s="29"/>
      <c r="P442" s="20"/>
      <c r="Q442" s="11"/>
      <c r="R442" s="20"/>
      <c r="S442" s="11"/>
      <c r="T442" s="11"/>
    </row>
    <row r="443" spans="1:20" s="3" customFormat="1" ht="15.75" outlineLevel="1">
      <c r="A443" s="4" t="s">
        <v>3</v>
      </c>
      <c r="B443" s="71" t="s">
        <v>476</v>
      </c>
      <c r="C443" s="31" t="s">
        <v>499</v>
      </c>
      <c r="D443" s="32">
        <f>4-1</f>
        <v>3</v>
      </c>
      <c r="E443" s="33">
        <v>14151</v>
      </c>
      <c r="F443" s="68">
        <f>E443+(E443*$F$7)</f>
        <v>14859</v>
      </c>
      <c r="G443" s="68">
        <f>F443+(F443*$G$7)</f>
        <v>15453</v>
      </c>
      <c r="H443" s="33"/>
      <c r="I443" s="34"/>
      <c r="J443" s="6">
        <v>42453</v>
      </c>
      <c r="K443" s="6">
        <f t="shared" si="25"/>
        <v>42453</v>
      </c>
      <c r="L443" s="32"/>
      <c r="M443" s="35"/>
      <c r="N443" s="7"/>
      <c r="O443" s="2"/>
      <c r="P443" s="20"/>
      <c r="Q443" s="11"/>
      <c r="R443" s="20"/>
      <c r="S443" s="11"/>
      <c r="T443" s="11"/>
    </row>
    <row r="444" spans="1:20" s="3" customFormat="1" ht="15.75" outlineLevel="1">
      <c r="A444" s="4" t="s">
        <v>4</v>
      </c>
      <c r="B444" s="71" t="s">
        <v>502</v>
      </c>
      <c r="C444" s="31" t="s">
        <v>499</v>
      </c>
      <c r="D444" s="32">
        <v>2</v>
      </c>
      <c r="E444" s="33">
        <v>27776</v>
      </c>
      <c r="F444" s="68">
        <f>E444+(E444*$F$7)</f>
        <v>29165</v>
      </c>
      <c r="G444" s="68">
        <f>F444+(F444*$G$7)</f>
        <v>30332</v>
      </c>
      <c r="H444" s="33"/>
      <c r="I444" s="34"/>
      <c r="J444" s="6">
        <v>58935</v>
      </c>
      <c r="K444" s="6">
        <f t="shared" si="25"/>
        <v>58935</v>
      </c>
      <c r="L444" s="32"/>
      <c r="M444" s="35"/>
      <c r="N444" s="7"/>
      <c r="O444" s="2"/>
      <c r="P444" s="20"/>
      <c r="Q444" s="11"/>
      <c r="R444" s="20"/>
      <c r="S444" s="11"/>
      <c r="T444" s="11"/>
    </row>
    <row r="445" spans="1:20" s="3" customFormat="1" ht="15.75" outlineLevel="1">
      <c r="A445" s="4" t="s">
        <v>61</v>
      </c>
      <c r="B445" s="71" t="s">
        <v>56</v>
      </c>
      <c r="C445" s="31" t="s">
        <v>499</v>
      </c>
      <c r="D445" s="32">
        <v>1</v>
      </c>
      <c r="E445" s="33">
        <v>30446</v>
      </c>
      <c r="F445" s="68">
        <f>E445+(E445*$F$7)</f>
        <v>31968</v>
      </c>
      <c r="G445" s="68">
        <f>F445+(F445*$G$7)</f>
        <v>33247</v>
      </c>
      <c r="H445" s="33"/>
      <c r="I445" s="34"/>
      <c r="J445" s="6">
        <v>32300</v>
      </c>
      <c r="K445" s="6">
        <f t="shared" si="25"/>
        <v>32300</v>
      </c>
      <c r="L445" s="32"/>
      <c r="M445" s="35"/>
      <c r="N445" s="7"/>
      <c r="O445" s="2"/>
      <c r="P445" s="20"/>
      <c r="Q445" s="11"/>
      <c r="R445" s="20"/>
      <c r="S445" s="11"/>
      <c r="T445" s="11"/>
    </row>
    <row r="446" spans="1:20" s="3" customFormat="1" ht="23.25" customHeight="1">
      <c r="A446" s="223" t="s">
        <v>507</v>
      </c>
      <c r="B446" s="223"/>
      <c r="C446" s="223"/>
      <c r="D446" s="223"/>
      <c r="E446" s="223"/>
      <c r="F446" s="223"/>
      <c r="G446" s="223"/>
      <c r="H446" s="223"/>
      <c r="I446" s="223"/>
      <c r="J446" s="223"/>
      <c r="K446" s="223"/>
      <c r="L446" s="223"/>
      <c r="M446" s="223"/>
      <c r="N446" s="223"/>
      <c r="P446" s="20"/>
      <c r="Q446" s="11"/>
      <c r="R446" s="20"/>
      <c r="S446" s="11"/>
      <c r="T446" s="11"/>
    </row>
    <row r="447" spans="1:20" s="3" customFormat="1" ht="15.75">
      <c r="A447" s="21"/>
      <c r="B447" s="22" t="s">
        <v>8</v>
      </c>
      <c r="C447" s="23"/>
      <c r="D447" s="24"/>
      <c r="E447" s="25"/>
      <c r="F447" s="25"/>
      <c r="G447" s="25"/>
      <c r="H447" s="25"/>
      <c r="I447" s="26"/>
      <c r="J447" s="27">
        <f>J448+J490+J599+J604</f>
        <v>2365577</v>
      </c>
      <c r="K447" s="27">
        <f>K448+K490+K599+K604</f>
        <v>2365577</v>
      </c>
      <c r="L447" s="24"/>
      <c r="M447" s="28"/>
      <c r="N447" s="29"/>
      <c r="O447" s="20"/>
      <c r="P447" s="20"/>
      <c r="Q447" s="11"/>
      <c r="R447" s="20"/>
      <c r="S447" s="11"/>
      <c r="T447" s="11"/>
    </row>
    <row r="448" spans="1:20" s="3" customFormat="1" ht="15.75" collapsed="1">
      <c r="A448" s="21" t="s">
        <v>1</v>
      </c>
      <c r="B448" s="47" t="s">
        <v>67</v>
      </c>
      <c r="C448" s="23"/>
      <c r="D448" s="24"/>
      <c r="E448" s="25"/>
      <c r="F448" s="25"/>
      <c r="G448" s="25"/>
      <c r="H448" s="25"/>
      <c r="I448" s="26"/>
      <c r="J448" s="27">
        <f>J449</f>
        <v>245315</v>
      </c>
      <c r="K448" s="27">
        <f>K449</f>
        <v>245315</v>
      </c>
      <c r="L448" s="24"/>
      <c r="M448" s="28"/>
      <c r="N448" s="29"/>
      <c r="P448" s="20"/>
      <c r="Q448" s="11"/>
      <c r="R448" s="20"/>
      <c r="S448" s="11"/>
      <c r="T448" s="11"/>
    </row>
    <row r="449" spans="1:20" s="3" customFormat="1" ht="47.25" collapsed="1">
      <c r="A449" s="21" t="s">
        <v>3</v>
      </c>
      <c r="B449" s="22" t="s">
        <v>229</v>
      </c>
      <c r="C449" s="23" t="s">
        <v>499</v>
      </c>
      <c r="D449" s="24">
        <f>D450+D463+D484+D488</f>
        <v>148</v>
      </c>
      <c r="E449" s="25"/>
      <c r="F449" s="25"/>
      <c r="G449" s="25"/>
      <c r="H449" s="25"/>
      <c r="I449" s="26"/>
      <c r="J449" s="27">
        <f>J450+J463+J484+J488</f>
        <v>245315</v>
      </c>
      <c r="K449" s="27">
        <f>K450+K463+K484+K488</f>
        <v>245315</v>
      </c>
      <c r="L449" s="24"/>
      <c r="M449" s="28"/>
      <c r="N449" s="29"/>
      <c r="P449" s="20"/>
      <c r="Q449" s="11"/>
      <c r="R449" s="20"/>
      <c r="S449" s="11"/>
      <c r="T449" s="11"/>
    </row>
    <row r="450" spans="1:20" s="65" customFormat="1" ht="15.75" collapsed="1">
      <c r="A450" s="36" t="s">
        <v>14</v>
      </c>
      <c r="B450" s="78" t="s">
        <v>128</v>
      </c>
      <c r="C450" s="38" t="s">
        <v>499</v>
      </c>
      <c r="D450" s="39">
        <f>SUM(D451:D462)</f>
        <v>17</v>
      </c>
      <c r="E450" s="40"/>
      <c r="F450" s="40"/>
      <c r="G450" s="40"/>
      <c r="H450" s="40"/>
      <c r="I450" s="41"/>
      <c r="J450" s="42">
        <f>SUM(J451:J462)</f>
        <v>151283</v>
      </c>
      <c r="K450" s="42">
        <f>SUM(K451:K462)</f>
        <v>151283</v>
      </c>
      <c r="L450" s="39"/>
      <c r="M450" s="43"/>
      <c r="N450" s="44"/>
      <c r="P450" s="66"/>
      <c r="Q450" s="11"/>
      <c r="R450" s="20"/>
      <c r="S450" s="11"/>
      <c r="T450" s="11"/>
    </row>
    <row r="451" spans="1:20" s="3" customFormat="1" ht="47.25" outlineLevel="1">
      <c r="A451" s="4" t="s">
        <v>24</v>
      </c>
      <c r="B451" s="71" t="s">
        <v>654</v>
      </c>
      <c r="C451" s="31" t="s">
        <v>499</v>
      </c>
      <c r="D451" s="32">
        <f>3-1</f>
        <v>2</v>
      </c>
      <c r="E451" s="33">
        <v>36288</v>
      </c>
      <c r="F451" s="33">
        <f aca="true" t="shared" si="26" ref="F451:F489">E451+(E451*$F$7)</f>
        <v>38102</v>
      </c>
      <c r="G451" s="33">
        <f aca="true" t="shared" si="27" ref="G451:G489">F451+(F451*$G$7)</f>
        <v>39626</v>
      </c>
      <c r="H451" s="33">
        <f aca="true" t="shared" si="28" ref="H451:H489">G451+(G451*$H$7)</f>
        <v>41211</v>
      </c>
      <c r="I451" s="33"/>
      <c r="J451" s="6">
        <v>79306</v>
      </c>
      <c r="K451" s="6">
        <f aca="true" t="shared" si="29" ref="K451:K462">J451</f>
        <v>79306</v>
      </c>
      <c r="L451" s="32"/>
      <c r="M451" s="35"/>
      <c r="N451" s="7"/>
      <c r="O451" s="1"/>
      <c r="P451" s="20"/>
      <c r="Q451" s="11"/>
      <c r="R451" s="20"/>
      <c r="S451" s="11"/>
      <c r="T451" s="11"/>
    </row>
    <row r="452" spans="1:20" s="3" customFormat="1" ht="31.5" outlineLevel="1">
      <c r="A452" s="4" t="s">
        <v>25</v>
      </c>
      <c r="B452" s="71" t="s">
        <v>655</v>
      </c>
      <c r="C452" s="31" t="s">
        <v>499</v>
      </c>
      <c r="D452" s="32">
        <v>1</v>
      </c>
      <c r="E452" s="33">
        <v>23541</v>
      </c>
      <c r="F452" s="33">
        <f t="shared" si="26"/>
        <v>24718</v>
      </c>
      <c r="G452" s="33">
        <f t="shared" si="27"/>
        <v>25707</v>
      </c>
      <c r="H452" s="33">
        <f t="shared" si="28"/>
        <v>26735</v>
      </c>
      <c r="I452" s="33"/>
      <c r="J452" s="6">
        <v>25724</v>
      </c>
      <c r="K452" s="6">
        <f t="shared" si="29"/>
        <v>25724</v>
      </c>
      <c r="L452" s="32"/>
      <c r="M452" s="35"/>
      <c r="N452" s="7"/>
      <c r="O452" s="1"/>
      <c r="P452" s="20"/>
      <c r="Q452" s="11"/>
      <c r="R452" s="20"/>
      <c r="S452" s="11"/>
      <c r="T452" s="11"/>
    </row>
    <row r="453" spans="1:20" s="3" customFormat="1" ht="31.5" outlineLevel="1">
      <c r="A453" s="4" t="s">
        <v>50</v>
      </c>
      <c r="B453" s="71" t="s">
        <v>656</v>
      </c>
      <c r="C453" s="31" t="s">
        <v>499</v>
      </c>
      <c r="D453" s="32">
        <v>1</v>
      </c>
      <c r="E453" s="33">
        <v>6333</v>
      </c>
      <c r="F453" s="33">
        <f t="shared" si="26"/>
        <v>6650</v>
      </c>
      <c r="G453" s="33">
        <f t="shared" si="27"/>
        <v>6916</v>
      </c>
      <c r="H453" s="33">
        <f t="shared" si="28"/>
        <v>7193</v>
      </c>
      <c r="I453" s="33"/>
      <c r="J453" s="6">
        <v>6179</v>
      </c>
      <c r="K453" s="6">
        <f t="shared" si="29"/>
        <v>6179</v>
      </c>
      <c r="L453" s="32"/>
      <c r="M453" s="35"/>
      <c r="N453" s="7"/>
      <c r="O453" s="1"/>
      <c r="P453" s="20"/>
      <c r="Q453" s="11"/>
      <c r="R453" s="20"/>
      <c r="S453" s="11"/>
      <c r="T453" s="11"/>
    </row>
    <row r="454" spans="1:20" s="3" customFormat="1" ht="31.5" outlineLevel="1">
      <c r="A454" s="4" t="s">
        <v>230</v>
      </c>
      <c r="B454" s="71" t="s">
        <v>657</v>
      </c>
      <c r="C454" s="31" t="s">
        <v>499</v>
      </c>
      <c r="D454" s="32">
        <v>1</v>
      </c>
      <c r="E454" s="33">
        <v>4202</v>
      </c>
      <c r="F454" s="33">
        <f t="shared" si="26"/>
        <v>4412</v>
      </c>
      <c r="G454" s="33">
        <f t="shared" si="27"/>
        <v>4588</v>
      </c>
      <c r="H454" s="33">
        <f t="shared" si="28"/>
        <v>4772</v>
      </c>
      <c r="I454" s="33"/>
      <c r="J454" s="6">
        <v>4592</v>
      </c>
      <c r="K454" s="6">
        <f t="shared" si="29"/>
        <v>4592</v>
      </c>
      <c r="L454" s="79"/>
      <c r="M454" s="35"/>
      <c r="N454" s="7"/>
      <c r="O454" s="1"/>
      <c r="P454" s="20"/>
      <c r="Q454" s="11"/>
      <c r="R454" s="20"/>
      <c r="S454" s="11"/>
      <c r="T454" s="11"/>
    </row>
    <row r="455" spans="1:20" s="3" customFormat="1" ht="31.5" outlineLevel="1">
      <c r="A455" s="4" t="s">
        <v>231</v>
      </c>
      <c r="B455" s="71" t="s">
        <v>658</v>
      </c>
      <c r="C455" s="31" t="s">
        <v>499</v>
      </c>
      <c r="D455" s="32">
        <v>1</v>
      </c>
      <c r="E455" s="33">
        <v>2375</v>
      </c>
      <c r="F455" s="33">
        <f t="shared" si="26"/>
        <v>2494</v>
      </c>
      <c r="G455" s="33">
        <f t="shared" si="27"/>
        <v>2594</v>
      </c>
      <c r="H455" s="33">
        <f t="shared" si="28"/>
        <v>2698</v>
      </c>
      <c r="I455" s="33"/>
      <c r="J455" s="6">
        <v>2595</v>
      </c>
      <c r="K455" s="6">
        <f t="shared" si="29"/>
        <v>2595</v>
      </c>
      <c r="L455" s="32"/>
      <c r="M455" s="35"/>
      <c r="N455" s="7"/>
      <c r="O455" s="1"/>
      <c r="P455" s="20"/>
      <c r="Q455" s="11"/>
      <c r="R455" s="20"/>
      <c r="S455" s="11"/>
      <c r="T455" s="11"/>
    </row>
    <row r="456" spans="1:20" s="3" customFormat="1" ht="31.5" outlineLevel="1">
      <c r="A456" s="4" t="s">
        <v>232</v>
      </c>
      <c r="B456" s="71" t="s">
        <v>659</v>
      </c>
      <c r="C456" s="31" t="s">
        <v>499</v>
      </c>
      <c r="D456" s="32">
        <v>1</v>
      </c>
      <c r="E456" s="33">
        <v>3265</v>
      </c>
      <c r="F456" s="33">
        <f t="shared" si="26"/>
        <v>3428</v>
      </c>
      <c r="G456" s="33">
        <f t="shared" si="27"/>
        <v>3565</v>
      </c>
      <c r="H456" s="33">
        <f t="shared" si="28"/>
        <v>3708</v>
      </c>
      <c r="I456" s="33"/>
      <c r="J456" s="6">
        <v>3568</v>
      </c>
      <c r="K456" s="6">
        <f t="shared" si="29"/>
        <v>3568</v>
      </c>
      <c r="L456" s="32"/>
      <c r="M456" s="35"/>
      <c r="N456" s="7"/>
      <c r="O456" s="1"/>
      <c r="P456" s="20"/>
      <c r="Q456" s="11"/>
      <c r="R456" s="20"/>
      <c r="S456" s="11"/>
      <c r="T456" s="11"/>
    </row>
    <row r="457" spans="1:20" s="3" customFormat="1" ht="15.75" outlineLevel="1">
      <c r="A457" s="4" t="s">
        <v>233</v>
      </c>
      <c r="B457" s="71" t="s">
        <v>117</v>
      </c>
      <c r="C457" s="31" t="s">
        <v>499</v>
      </c>
      <c r="D457" s="32">
        <v>1</v>
      </c>
      <c r="E457" s="33">
        <v>197</v>
      </c>
      <c r="F457" s="33">
        <f t="shared" si="26"/>
        <v>207</v>
      </c>
      <c r="G457" s="33">
        <f t="shared" si="27"/>
        <v>215</v>
      </c>
      <c r="H457" s="33">
        <f t="shared" si="28"/>
        <v>224</v>
      </c>
      <c r="I457" s="33"/>
      <c r="J457" s="6">
        <v>192</v>
      </c>
      <c r="K457" s="6">
        <f t="shared" si="29"/>
        <v>192</v>
      </c>
      <c r="L457" s="32"/>
      <c r="M457" s="35"/>
      <c r="N457" s="7"/>
      <c r="O457" s="1"/>
      <c r="P457" s="20"/>
      <c r="Q457" s="11"/>
      <c r="R457" s="20"/>
      <c r="S457" s="11"/>
      <c r="T457" s="11"/>
    </row>
    <row r="458" spans="1:20" s="3" customFormat="1" ht="15.75" outlineLevel="1">
      <c r="A458" s="4" t="s">
        <v>234</v>
      </c>
      <c r="B458" s="71" t="s">
        <v>118</v>
      </c>
      <c r="C458" s="31" t="s">
        <v>499</v>
      </c>
      <c r="D458" s="32">
        <v>1</v>
      </c>
      <c r="E458" s="33">
        <v>125</v>
      </c>
      <c r="F458" s="33">
        <f t="shared" si="26"/>
        <v>131</v>
      </c>
      <c r="G458" s="33">
        <f t="shared" si="27"/>
        <v>136</v>
      </c>
      <c r="H458" s="33">
        <f t="shared" si="28"/>
        <v>141</v>
      </c>
      <c r="I458" s="33"/>
      <c r="J458" s="6">
        <v>122</v>
      </c>
      <c r="K458" s="6">
        <f t="shared" si="29"/>
        <v>122</v>
      </c>
      <c r="L458" s="32"/>
      <c r="M458" s="35"/>
      <c r="N458" s="7"/>
      <c r="O458" s="1"/>
      <c r="P458" s="20"/>
      <c r="Q458" s="11"/>
      <c r="R458" s="20"/>
      <c r="S458" s="11"/>
      <c r="T458" s="11"/>
    </row>
    <row r="459" spans="1:20" s="3" customFormat="1" ht="15.75" outlineLevel="1">
      <c r="A459" s="4" t="s">
        <v>235</v>
      </c>
      <c r="B459" s="71" t="s">
        <v>119</v>
      </c>
      <c r="C459" s="31" t="s">
        <v>499</v>
      </c>
      <c r="D459" s="32">
        <v>1</v>
      </c>
      <c r="E459" s="33">
        <v>70</v>
      </c>
      <c r="F459" s="33">
        <f t="shared" si="26"/>
        <v>74</v>
      </c>
      <c r="G459" s="33">
        <f t="shared" si="27"/>
        <v>77</v>
      </c>
      <c r="H459" s="33">
        <f t="shared" si="28"/>
        <v>80</v>
      </c>
      <c r="I459" s="33"/>
      <c r="J459" s="6">
        <v>68</v>
      </c>
      <c r="K459" s="6">
        <f t="shared" si="29"/>
        <v>68</v>
      </c>
      <c r="L459" s="32"/>
      <c r="M459" s="35"/>
      <c r="N459" s="7"/>
      <c r="O459" s="1"/>
      <c r="P459" s="20"/>
      <c r="Q459" s="11"/>
      <c r="R459" s="20"/>
      <c r="S459" s="11"/>
      <c r="T459" s="11"/>
    </row>
    <row r="460" spans="1:20" s="3" customFormat="1" ht="31.5" outlineLevel="1">
      <c r="A460" s="4" t="s">
        <v>236</v>
      </c>
      <c r="B460" s="71" t="s">
        <v>660</v>
      </c>
      <c r="C460" s="31" t="s">
        <v>499</v>
      </c>
      <c r="D460" s="32">
        <v>1</v>
      </c>
      <c r="E460" s="33">
        <v>1344</v>
      </c>
      <c r="F460" s="33">
        <f t="shared" si="26"/>
        <v>1411</v>
      </c>
      <c r="G460" s="33">
        <f t="shared" si="27"/>
        <v>1467</v>
      </c>
      <c r="H460" s="33">
        <f t="shared" si="28"/>
        <v>1526</v>
      </c>
      <c r="I460" s="33"/>
      <c r="J460" s="6">
        <v>1469</v>
      </c>
      <c r="K460" s="6">
        <f t="shared" si="29"/>
        <v>1469</v>
      </c>
      <c r="L460" s="32"/>
      <c r="M460" s="35"/>
      <c r="N460" s="7"/>
      <c r="O460" s="1"/>
      <c r="P460" s="20"/>
      <c r="Q460" s="11"/>
      <c r="R460" s="20"/>
      <c r="S460" s="11"/>
      <c r="T460" s="11"/>
    </row>
    <row r="461" spans="1:20" s="3" customFormat="1" ht="31.5" outlineLevel="1">
      <c r="A461" s="4" t="s">
        <v>237</v>
      </c>
      <c r="B461" s="71" t="s">
        <v>661</v>
      </c>
      <c r="C461" s="31" t="s">
        <v>499</v>
      </c>
      <c r="D461" s="32">
        <v>3</v>
      </c>
      <c r="E461" s="33">
        <v>4735</v>
      </c>
      <c r="F461" s="33">
        <f t="shared" si="26"/>
        <v>4972</v>
      </c>
      <c r="G461" s="33">
        <f t="shared" si="27"/>
        <v>5171</v>
      </c>
      <c r="H461" s="33">
        <f t="shared" si="28"/>
        <v>5378</v>
      </c>
      <c r="I461" s="33"/>
      <c r="J461" s="6">
        <v>15522</v>
      </c>
      <c r="K461" s="6">
        <f t="shared" si="29"/>
        <v>15522</v>
      </c>
      <c r="L461" s="32"/>
      <c r="M461" s="35"/>
      <c r="N461" s="7"/>
      <c r="O461" s="1"/>
      <c r="P461" s="20"/>
      <c r="Q461" s="11"/>
      <c r="R461" s="20"/>
      <c r="S461" s="11"/>
      <c r="T461" s="11"/>
    </row>
    <row r="462" spans="1:20" s="3" customFormat="1" ht="31.5" outlineLevel="1">
      <c r="A462" s="4" t="s">
        <v>238</v>
      </c>
      <c r="B462" s="71" t="s">
        <v>662</v>
      </c>
      <c r="C462" s="31" t="s">
        <v>499</v>
      </c>
      <c r="D462" s="32">
        <v>3</v>
      </c>
      <c r="E462" s="33">
        <v>3644</v>
      </c>
      <c r="F462" s="33">
        <f t="shared" si="26"/>
        <v>3826</v>
      </c>
      <c r="G462" s="33">
        <f t="shared" si="27"/>
        <v>3979</v>
      </c>
      <c r="H462" s="33">
        <f t="shared" si="28"/>
        <v>4138</v>
      </c>
      <c r="I462" s="33"/>
      <c r="J462" s="6">
        <v>11946</v>
      </c>
      <c r="K462" s="6">
        <f t="shared" si="29"/>
        <v>11946</v>
      </c>
      <c r="L462" s="32"/>
      <c r="M462" s="35"/>
      <c r="N462" s="7"/>
      <c r="O462" s="1"/>
      <c r="P462" s="20"/>
      <c r="Q462" s="11"/>
      <c r="R462" s="20"/>
      <c r="S462" s="11"/>
      <c r="T462" s="11"/>
    </row>
    <row r="463" spans="1:20" s="65" customFormat="1" ht="15.75">
      <c r="A463" s="36" t="s">
        <v>22</v>
      </c>
      <c r="B463" s="78" t="s">
        <v>141</v>
      </c>
      <c r="C463" s="38" t="s">
        <v>499</v>
      </c>
      <c r="D463" s="39">
        <f>SUM(D464:D483)</f>
        <v>126</v>
      </c>
      <c r="E463" s="40"/>
      <c r="F463" s="33">
        <f t="shared" si="26"/>
        <v>0</v>
      </c>
      <c r="G463" s="33">
        <f t="shared" si="27"/>
        <v>0</v>
      </c>
      <c r="H463" s="33">
        <f t="shared" si="28"/>
        <v>0</v>
      </c>
      <c r="I463" s="41"/>
      <c r="J463" s="42">
        <f>SUM(J464:J483)</f>
        <v>85538</v>
      </c>
      <c r="K463" s="42">
        <f>SUM(K464:K483)</f>
        <v>85538</v>
      </c>
      <c r="L463" s="39"/>
      <c r="M463" s="43"/>
      <c r="N463" s="44"/>
      <c r="P463" s="66"/>
      <c r="Q463" s="11"/>
      <c r="R463" s="20"/>
      <c r="S463" s="11"/>
      <c r="T463" s="11"/>
    </row>
    <row r="464" spans="1:20" s="3" customFormat="1" ht="15.75" outlineLevel="1">
      <c r="A464" s="4" t="s">
        <v>26</v>
      </c>
      <c r="B464" s="71" t="s">
        <v>95</v>
      </c>
      <c r="C464" s="31" t="s">
        <v>499</v>
      </c>
      <c r="D464" s="32">
        <v>10</v>
      </c>
      <c r="E464" s="33">
        <v>52</v>
      </c>
      <c r="F464" s="33">
        <f t="shared" si="26"/>
        <v>55</v>
      </c>
      <c r="G464" s="33">
        <f t="shared" si="27"/>
        <v>57</v>
      </c>
      <c r="H464" s="33">
        <f t="shared" si="28"/>
        <v>59</v>
      </c>
      <c r="I464" s="34"/>
      <c r="J464" s="6">
        <v>568</v>
      </c>
      <c r="K464" s="6">
        <f aca="true" t="shared" si="30" ref="K464:K489">J464</f>
        <v>568</v>
      </c>
      <c r="L464" s="32"/>
      <c r="M464" s="35"/>
      <c r="N464" s="7"/>
      <c r="O464" s="1"/>
      <c r="P464" s="20"/>
      <c r="Q464" s="11"/>
      <c r="R464" s="20"/>
      <c r="S464" s="11"/>
      <c r="T464" s="11"/>
    </row>
    <row r="465" spans="1:20" s="3" customFormat="1" ht="15.75" outlineLevel="1">
      <c r="A465" s="4" t="s">
        <v>27</v>
      </c>
      <c r="B465" s="71" t="s">
        <v>96</v>
      </c>
      <c r="C465" s="31" t="s">
        <v>499</v>
      </c>
      <c r="D465" s="32">
        <v>10</v>
      </c>
      <c r="E465" s="33">
        <v>83</v>
      </c>
      <c r="F465" s="33">
        <f t="shared" si="26"/>
        <v>87</v>
      </c>
      <c r="G465" s="33">
        <f t="shared" si="27"/>
        <v>90</v>
      </c>
      <c r="H465" s="33">
        <f t="shared" si="28"/>
        <v>94</v>
      </c>
      <c r="I465" s="34"/>
      <c r="J465" s="6">
        <v>907</v>
      </c>
      <c r="K465" s="6">
        <f t="shared" si="30"/>
        <v>907</v>
      </c>
      <c r="L465" s="32"/>
      <c r="M465" s="35"/>
      <c r="N465" s="7"/>
      <c r="O465" s="1"/>
      <c r="P465" s="20"/>
      <c r="Q465" s="11"/>
      <c r="R465" s="20"/>
      <c r="S465" s="11"/>
      <c r="T465" s="11"/>
    </row>
    <row r="466" spans="1:20" s="3" customFormat="1" ht="15.75" outlineLevel="1">
      <c r="A466" s="4" t="s">
        <v>239</v>
      </c>
      <c r="B466" s="71" t="s">
        <v>97</v>
      </c>
      <c r="C466" s="31" t="s">
        <v>499</v>
      </c>
      <c r="D466" s="32">
        <v>10</v>
      </c>
      <c r="E466" s="33">
        <v>141</v>
      </c>
      <c r="F466" s="33">
        <f t="shared" si="26"/>
        <v>148</v>
      </c>
      <c r="G466" s="33">
        <f t="shared" si="27"/>
        <v>154</v>
      </c>
      <c r="H466" s="33">
        <f t="shared" si="28"/>
        <v>160</v>
      </c>
      <c r="I466" s="34"/>
      <c r="J466" s="6">
        <v>1541</v>
      </c>
      <c r="K466" s="6">
        <f t="shared" si="30"/>
        <v>1541</v>
      </c>
      <c r="L466" s="32"/>
      <c r="M466" s="35"/>
      <c r="N466" s="7"/>
      <c r="O466" s="1"/>
      <c r="P466" s="20"/>
      <c r="Q466" s="11"/>
      <c r="R466" s="20"/>
      <c r="S466" s="11"/>
      <c r="T466" s="11"/>
    </row>
    <row r="467" spans="1:20" s="3" customFormat="1" ht="15.75" outlineLevel="1">
      <c r="A467" s="4" t="s">
        <v>240</v>
      </c>
      <c r="B467" s="71" t="s">
        <v>98</v>
      </c>
      <c r="C467" s="31" t="s">
        <v>499</v>
      </c>
      <c r="D467" s="32">
        <v>5</v>
      </c>
      <c r="E467" s="33">
        <v>221</v>
      </c>
      <c r="F467" s="33">
        <f t="shared" si="26"/>
        <v>232</v>
      </c>
      <c r="G467" s="33">
        <f t="shared" si="27"/>
        <v>241</v>
      </c>
      <c r="H467" s="33">
        <f t="shared" si="28"/>
        <v>251</v>
      </c>
      <c r="I467" s="34"/>
      <c r="J467" s="6">
        <v>1207</v>
      </c>
      <c r="K467" s="6">
        <f t="shared" si="30"/>
        <v>1207</v>
      </c>
      <c r="L467" s="32"/>
      <c r="M467" s="35"/>
      <c r="N467" s="7"/>
      <c r="O467" s="1"/>
      <c r="P467" s="20"/>
      <c r="Q467" s="11"/>
      <c r="R467" s="20"/>
      <c r="S467" s="11"/>
      <c r="T467" s="11"/>
    </row>
    <row r="468" spans="1:20" s="3" customFormat="1" ht="15.75" outlineLevel="1">
      <c r="A468" s="4" t="s">
        <v>241</v>
      </c>
      <c r="B468" s="71" t="s">
        <v>99</v>
      </c>
      <c r="C468" s="31" t="s">
        <v>499</v>
      </c>
      <c r="D468" s="32">
        <v>2</v>
      </c>
      <c r="E468" s="33">
        <v>451</v>
      </c>
      <c r="F468" s="33">
        <f t="shared" si="26"/>
        <v>474</v>
      </c>
      <c r="G468" s="33">
        <f t="shared" si="27"/>
        <v>493</v>
      </c>
      <c r="H468" s="33">
        <f t="shared" si="28"/>
        <v>513</v>
      </c>
      <c r="I468" s="34"/>
      <c r="J468" s="6">
        <v>880</v>
      </c>
      <c r="K468" s="6">
        <f t="shared" si="30"/>
        <v>880</v>
      </c>
      <c r="L468" s="32"/>
      <c r="M468" s="35"/>
      <c r="N468" s="7"/>
      <c r="O468" s="1"/>
      <c r="P468" s="20"/>
      <c r="Q468" s="11"/>
      <c r="R468" s="20"/>
      <c r="S468" s="11"/>
      <c r="T468" s="11"/>
    </row>
    <row r="469" spans="1:20" s="3" customFormat="1" ht="15.75" outlineLevel="1">
      <c r="A469" s="4" t="s">
        <v>242</v>
      </c>
      <c r="B469" s="71" t="s">
        <v>100</v>
      </c>
      <c r="C469" s="31" t="s">
        <v>499</v>
      </c>
      <c r="D469" s="32">
        <v>2</v>
      </c>
      <c r="E469" s="33">
        <v>1414</v>
      </c>
      <c r="F469" s="33">
        <f t="shared" si="26"/>
        <v>1485</v>
      </c>
      <c r="G469" s="33">
        <f t="shared" si="27"/>
        <v>1544</v>
      </c>
      <c r="H469" s="33">
        <f t="shared" si="28"/>
        <v>1606</v>
      </c>
      <c r="I469" s="34"/>
      <c r="J469" s="6">
        <v>3090</v>
      </c>
      <c r="K469" s="6">
        <f t="shared" si="30"/>
        <v>3090</v>
      </c>
      <c r="L469" s="32"/>
      <c r="M469" s="35"/>
      <c r="N469" s="7"/>
      <c r="O469" s="1"/>
      <c r="P469" s="20"/>
      <c r="Q469" s="11"/>
      <c r="R469" s="20"/>
      <c r="S469" s="11"/>
      <c r="T469" s="11"/>
    </row>
    <row r="470" spans="1:20" s="3" customFormat="1" ht="15.75" outlineLevel="1">
      <c r="A470" s="4" t="s">
        <v>243</v>
      </c>
      <c r="B470" s="71" t="s">
        <v>101</v>
      </c>
      <c r="C470" s="31" t="s">
        <v>499</v>
      </c>
      <c r="D470" s="32">
        <v>3</v>
      </c>
      <c r="E470" s="33">
        <v>1605</v>
      </c>
      <c r="F470" s="33">
        <f t="shared" si="26"/>
        <v>1685</v>
      </c>
      <c r="G470" s="33">
        <f t="shared" si="27"/>
        <v>1752</v>
      </c>
      <c r="H470" s="33">
        <f t="shared" si="28"/>
        <v>1822</v>
      </c>
      <c r="I470" s="34"/>
      <c r="J470" s="6">
        <v>5261</v>
      </c>
      <c r="K470" s="6">
        <f t="shared" si="30"/>
        <v>5261</v>
      </c>
      <c r="L470" s="32"/>
      <c r="M470" s="35"/>
      <c r="N470" s="7"/>
      <c r="O470" s="1"/>
      <c r="P470" s="20"/>
      <c r="Q470" s="11"/>
      <c r="R470" s="20"/>
      <c r="S470" s="11"/>
      <c r="T470" s="11"/>
    </row>
    <row r="471" spans="1:20" s="3" customFormat="1" ht="15.75" outlineLevel="1">
      <c r="A471" s="4" t="s">
        <v>244</v>
      </c>
      <c r="B471" s="71" t="s">
        <v>103</v>
      </c>
      <c r="C471" s="31" t="s">
        <v>499</v>
      </c>
      <c r="D471" s="32">
        <v>2</v>
      </c>
      <c r="E471" s="33">
        <v>2324</v>
      </c>
      <c r="F471" s="33">
        <f t="shared" si="26"/>
        <v>2440</v>
      </c>
      <c r="G471" s="33">
        <f t="shared" si="27"/>
        <v>2538</v>
      </c>
      <c r="H471" s="33">
        <f t="shared" si="28"/>
        <v>2640</v>
      </c>
      <c r="I471" s="34"/>
      <c r="J471" s="6">
        <v>5079</v>
      </c>
      <c r="K471" s="6">
        <f t="shared" si="30"/>
        <v>5079</v>
      </c>
      <c r="L471" s="32"/>
      <c r="M471" s="35"/>
      <c r="N471" s="7"/>
      <c r="O471" s="1"/>
      <c r="P471" s="20"/>
      <c r="Q471" s="11"/>
      <c r="R471" s="20"/>
      <c r="S471" s="11"/>
      <c r="T471" s="11"/>
    </row>
    <row r="472" spans="1:20" s="3" customFormat="1" ht="15.75" outlineLevel="1">
      <c r="A472" s="4" t="s">
        <v>245</v>
      </c>
      <c r="B472" s="71" t="s">
        <v>104</v>
      </c>
      <c r="C472" s="31" t="s">
        <v>499</v>
      </c>
      <c r="D472" s="32">
        <v>1</v>
      </c>
      <c r="E472" s="33">
        <v>4648</v>
      </c>
      <c r="F472" s="33">
        <f t="shared" si="26"/>
        <v>4880</v>
      </c>
      <c r="G472" s="33">
        <f t="shared" si="27"/>
        <v>5075</v>
      </c>
      <c r="H472" s="33">
        <f t="shared" si="28"/>
        <v>5278</v>
      </c>
      <c r="I472" s="34"/>
      <c r="J472" s="6">
        <v>5079</v>
      </c>
      <c r="K472" s="6">
        <f t="shared" si="30"/>
        <v>5079</v>
      </c>
      <c r="L472" s="32"/>
      <c r="M472" s="35"/>
      <c r="N472" s="7"/>
      <c r="O472" s="1"/>
      <c r="P472" s="20"/>
      <c r="Q472" s="11"/>
      <c r="R472" s="20"/>
      <c r="S472" s="11"/>
      <c r="T472" s="11"/>
    </row>
    <row r="473" spans="1:20" s="3" customFormat="1" ht="31.5" outlineLevel="1">
      <c r="A473" s="4" t="s">
        <v>246</v>
      </c>
      <c r="B473" s="71" t="s">
        <v>105</v>
      </c>
      <c r="C473" s="31" t="s">
        <v>499</v>
      </c>
      <c r="D473" s="32">
        <v>1</v>
      </c>
      <c r="E473" s="33">
        <v>4349</v>
      </c>
      <c r="F473" s="33">
        <f t="shared" si="26"/>
        <v>4566</v>
      </c>
      <c r="G473" s="33">
        <f t="shared" si="27"/>
        <v>4749</v>
      </c>
      <c r="H473" s="33">
        <f t="shared" si="28"/>
        <v>4939</v>
      </c>
      <c r="I473" s="34"/>
      <c r="J473" s="6">
        <v>4752</v>
      </c>
      <c r="K473" s="6">
        <f t="shared" si="30"/>
        <v>4752</v>
      </c>
      <c r="L473" s="32"/>
      <c r="M473" s="35"/>
      <c r="N473" s="7"/>
      <c r="O473" s="1"/>
      <c r="P473" s="20"/>
      <c r="Q473" s="11"/>
      <c r="R473" s="20"/>
      <c r="S473" s="11"/>
      <c r="T473" s="11"/>
    </row>
    <row r="474" spans="1:20" s="3" customFormat="1" ht="31.5" outlineLevel="1">
      <c r="A474" s="4" t="s">
        <v>247</v>
      </c>
      <c r="B474" s="71" t="s">
        <v>106</v>
      </c>
      <c r="C474" s="31" t="s">
        <v>499</v>
      </c>
      <c r="D474" s="32">
        <v>1</v>
      </c>
      <c r="E474" s="33">
        <v>2354</v>
      </c>
      <c r="F474" s="33">
        <f t="shared" si="26"/>
        <v>2472</v>
      </c>
      <c r="G474" s="33">
        <f t="shared" si="27"/>
        <v>2571</v>
      </c>
      <c r="H474" s="33">
        <f t="shared" si="28"/>
        <v>2674</v>
      </c>
      <c r="I474" s="34"/>
      <c r="J474" s="6">
        <v>2297</v>
      </c>
      <c r="K474" s="6">
        <f t="shared" si="30"/>
        <v>2297</v>
      </c>
      <c r="L474" s="32"/>
      <c r="M474" s="35"/>
      <c r="N474" s="7"/>
      <c r="O474" s="1"/>
      <c r="P474" s="20"/>
      <c r="Q474" s="11"/>
      <c r="R474" s="20"/>
      <c r="S474" s="11"/>
      <c r="T474" s="11"/>
    </row>
    <row r="475" spans="1:20" s="3" customFormat="1" ht="31.5" outlineLevel="1">
      <c r="A475" s="4" t="s">
        <v>248</v>
      </c>
      <c r="B475" s="71" t="s">
        <v>107</v>
      </c>
      <c r="C475" s="31" t="s">
        <v>499</v>
      </c>
      <c r="D475" s="32">
        <v>2</v>
      </c>
      <c r="E475" s="33">
        <v>9077</v>
      </c>
      <c r="F475" s="33">
        <f t="shared" si="26"/>
        <v>9531</v>
      </c>
      <c r="G475" s="33">
        <f t="shared" si="27"/>
        <v>9912</v>
      </c>
      <c r="H475" s="33">
        <f t="shared" si="28"/>
        <v>10308</v>
      </c>
      <c r="I475" s="34"/>
      <c r="J475" s="6">
        <v>19837</v>
      </c>
      <c r="K475" s="6">
        <f t="shared" si="30"/>
        <v>19837</v>
      </c>
      <c r="L475" s="32"/>
      <c r="M475" s="35"/>
      <c r="N475" s="7"/>
      <c r="O475" s="1"/>
      <c r="P475" s="20"/>
      <c r="Q475" s="11"/>
      <c r="R475" s="20"/>
      <c r="S475" s="11"/>
      <c r="T475" s="11"/>
    </row>
    <row r="476" spans="1:20" s="3" customFormat="1" ht="31.5" outlineLevel="1">
      <c r="A476" s="4" t="s">
        <v>249</v>
      </c>
      <c r="B476" s="71" t="s">
        <v>108</v>
      </c>
      <c r="C476" s="31" t="s">
        <v>499</v>
      </c>
      <c r="D476" s="32">
        <v>1</v>
      </c>
      <c r="E476" s="33">
        <v>12000</v>
      </c>
      <c r="F476" s="33">
        <f t="shared" si="26"/>
        <v>12600</v>
      </c>
      <c r="G476" s="33">
        <f t="shared" si="27"/>
        <v>13104</v>
      </c>
      <c r="H476" s="33">
        <f t="shared" si="28"/>
        <v>13628</v>
      </c>
      <c r="I476" s="34"/>
      <c r="J476" s="6">
        <v>13113</v>
      </c>
      <c r="K476" s="6">
        <f t="shared" si="30"/>
        <v>13113</v>
      </c>
      <c r="L476" s="32"/>
      <c r="M476" s="35"/>
      <c r="N476" s="7"/>
      <c r="O476" s="1"/>
      <c r="P476" s="20"/>
      <c r="Q476" s="11"/>
      <c r="R476" s="20"/>
      <c r="S476" s="11"/>
      <c r="T476" s="11"/>
    </row>
    <row r="477" spans="1:20" s="3" customFormat="1" ht="15.75" outlineLevel="1">
      <c r="A477" s="4" t="s">
        <v>250</v>
      </c>
      <c r="B477" s="71" t="s">
        <v>109</v>
      </c>
      <c r="C477" s="31" t="s">
        <v>499</v>
      </c>
      <c r="D477" s="32">
        <v>2</v>
      </c>
      <c r="E477" s="33">
        <v>50</v>
      </c>
      <c r="F477" s="33">
        <f t="shared" si="26"/>
        <v>53</v>
      </c>
      <c r="G477" s="33">
        <f t="shared" si="27"/>
        <v>55</v>
      </c>
      <c r="H477" s="33">
        <f t="shared" si="28"/>
        <v>57</v>
      </c>
      <c r="I477" s="34"/>
      <c r="J477" s="6">
        <v>109</v>
      </c>
      <c r="K477" s="6">
        <f t="shared" si="30"/>
        <v>109</v>
      </c>
      <c r="L477" s="32"/>
      <c r="M477" s="35"/>
      <c r="N477" s="7"/>
      <c r="O477" s="1"/>
      <c r="P477" s="20"/>
      <c r="Q477" s="11"/>
      <c r="R477" s="20"/>
      <c r="S477" s="11"/>
      <c r="T477" s="11"/>
    </row>
    <row r="478" spans="1:20" s="3" customFormat="1" ht="15.75" outlineLevel="1">
      <c r="A478" s="4" t="s">
        <v>251</v>
      </c>
      <c r="B478" s="71" t="s">
        <v>110</v>
      </c>
      <c r="C478" s="31" t="s">
        <v>499</v>
      </c>
      <c r="D478" s="32">
        <v>2</v>
      </c>
      <c r="E478" s="33">
        <v>59</v>
      </c>
      <c r="F478" s="33">
        <f t="shared" si="26"/>
        <v>62</v>
      </c>
      <c r="G478" s="33">
        <f t="shared" si="27"/>
        <v>64</v>
      </c>
      <c r="H478" s="33">
        <f t="shared" si="28"/>
        <v>67</v>
      </c>
      <c r="I478" s="34"/>
      <c r="J478" s="6">
        <v>129</v>
      </c>
      <c r="K478" s="6">
        <f t="shared" si="30"/>
        <v>129</v>
      </c>
      <c r="L478" s="32"/>
      <c r="M478" s="35"/>
      <c r="N478" s="7"/>
      <c r="O478" s="1"/>
      <c r="P478" s="20"/>
      <c r="Q478" s="11"/>
      <c r="R478" s="20"/>
      <c r="S478" s="11"/>
      <c r="T478" s="11"/>
    </row>
    <row r="479" spans="1:20" s="3" customFormat="1" ht="15.75" outlineLevel="1">
      <c r="A479" s="4" t="s">
        <v>252</v>
      </c>
      <c r="B479" s="71" t="s">
        <v>111</v>
      </c>
      <c r="C479" s="31" t="s">
        <v>499</v>
      </c>
      <c r="D479" s="32">
        <v>8</v>
      </c>
      <c r="E479" s="33">
        <v>127</v>
      </c>
      <c r="F479" s="33">
        <f t="shared" si="26"/>
        <v>133</v>
      </c>
      <c r="G479" s="33">
        <f t="shared" si="27"/>
        <v>138</v>
      </c>
      <c r="H479" s="33">
        <f t="shared" si="28"/>
        <v>144</v>
      </c>
      <c r="I479" s="34"/>
      <c r="J479" s="6">
        <v>1110</v>
      </c>
      <c r="K479" s="6">
        <f t="shared" si="30"/>
        <v>1110</v>
      </c>
      <c r="L479" s="32"/>
      <c r="M479" s="35"/>
      <c r="N479" s="7"/>
      <c r="O479" s="1"/>
      <c r="P479" s="20"/>
      <c r="Q479" s="11"/>
      <c r="R479" s="20"/>
      <c r="S479" s="11"/>
      <c r="T479" s="11"/>
    </row>
    <row r="480" spans="1:20" s="3" customFormat="1" ht="15.75" outlineLevel="1">
      <c r="A480" s="4" t="s">
        <v>253</v>
      </c>
      <c r="B480" s="71" t="s">
        <v>112</v>
      </c>
      <c r="C480" s="31" t="s">
        <v>499</v>
      </c>
      <c r="D480" s="32">
        <v>35</v>
      </c>
      <c r="E480" s="33">
        <v>200</v>
      </c>
      <c r="F480" s="33">
        <f t="shared" si="26"/>
        <v>210</v>
      </c>
      <c r="G480" s="33">
        <f t="shared" si="27"/>
        <v>218</v>
      </c>
      <c r="H480" s="33">
        <f t="shared" si="28"/>
        <v>227</v>
      </c>
      <c r="I480" s="34"/>
      <c r="J480" s="6">
        <v>7649</v>
      </c>
      <c r="K480" s="6">
        <f t="shared" si="30"/>
        <v>7649</v>
      </c>
      <c r="L480" s="32"/>
      <c r="M480" s="35"/>
      <c r="N480" s="7"/>
      <c r="O480" s="1"/>
      <c r="P480" s="20"/>
      <c r="Q480" s="11"/>
      <c r="R480" s="20"/>
      <c r="S480" s="11"/>
      <c r="T480" s="11"/>
    </row>
    <row r="481" spans="1:20" s="3" customFormat="1" ht="15.75" outlineLevel="1">
      <c r="A481" s="4" t="s">
        <v>254</v>
      </c>
      <c r="B481" s="71" t="s">
        <v>113</v>
      </c>
      <c r="C481" s="31" t="s">
        <v>499</v>
      </c>
      <c r="D481" s="32">
        <v>22</v>
      </c>
      <c r="E481" s="33">
        <v>291</v>
      </c>
      <c r="F481" s="33">
        <f t="shared" si="26"/>
        <v>306</v>
      </c>
      <c r="G481" s="33">
        <f t="shared" si="27"/>
        <v>318</v>
      </c>
      <c r="H481" s="33">
        <f t="shared" si="28"/>
        <v>331</v>
      </c>
      <c r="I481" s="34"/>
      <c r="J481" s="6">
        <v>6996</v>
      </c>
      <c r="K481" s="6">
        <f t="shared" si="30"/>
        <v>6996</v>
      </c>
      <c r="L481" s="32"/>
      <c r="M481" s="35"/>
      <c r="N481" s="7"/>
      <c r="O481" s="1"/>
      <c r="P481" s="20"/>
      <c r="Q481" s="11"/>
      <c r="R481" s="20"/>
      <c r="S481" s="11"/>
      <c r="T481" s="11"/>
    </row>
    <row r="482" spans="1:20" s="3" customFormat="1" ht="15.75" outlineLevel="1">
      <c r="A482" s="4" t="s">
        <v>255</v>
      </c>
      <c r="B482" s="71" t="s">
        <v>114</v>
      </c>
      <c r="C482" s="31" t="s">
        <v>499</v>
      </c>
      <c r="D482" s="32">
        <v>3</v>
      </c>
      <c r="E482" s="33">
        <v>469</v>
      </c>
      <c r="F482" s="33">
        <f t="shared" si="26"/>
        <v>492</v>
      </c>
      <c r="G482" s="33">
        <f t="shared" si="27"/>
        <v>512</v>
      </c>
      <c r="H482" s="33">
        <f t="shared" si="28"/>
        <v>532</v>
      </c>
      <c r="I482" s="34"/>
      <c r="J482" s="6">
        <v>1537</v>
      </c>
      <c r="K482" s="6">
        <f t="shared" si="30"/>
        <v>1537</v>
      </c>
      <c r="L482" s="32"/>
      <c r="M482" s="35"/>
      <c r="N482" s="7"/>
      <c r="O482" s="1"/>
      <c r="P482" s="20"/>
      <c r="Q482" s="11"/>
      <c r="R482" s="20"/>
      <c r="S482" s="11"/>
      <c r="T482" s="11"/>
    </row>
    <row r="483" spans="1:20" s="3" customFormat="1" ht="15.75" outlineLevel="1">
      <c r="A483" s="4" t="s">
        <v>256</v>
      </c>
      <c r="B483" s="71" t="s">
        <v>115</v>
      </c>
      <c r="C483" s="31" t="s">
        <v>499</v>
      </c>
      <c r="D483" s="32">
        <v>4</v>
      </c>
      <c r="E483" s="33">
        <v>1006</v>
      </c>
      <c r="F483" s="33">
        <f t="shared" si="26"/>
        <v>1056</v>
      </c>
      <c r="G483" s="33">
        <f t="shared" si="27"/>
        <v>1098</v>
      </c>
      <c r="H483" s="33">
        <f t="shared" si="28"/>
        <v>1142</v>
      </c>
      <c r="I483" s="34"/>
      <c r="J483" s="6">
        <v>4397</v>
      </c>
      <c r="K483" s="6">
        <f t="shared" si="30"/>
        <v>4397</v>
      </c>
      <c r="L483" s="32"/>
      <c r="M483" s="35"/>
      <c r="N483" s="7"/>
      <c r="O483" s="1"/>
      <c r="P483" s="20"/>
      <c r="Q483" s="11"/>
      <c r="R483" s="20"/>
      <c r="S483" s="11"/>
      <c r="T483" s="11"/>
    </row>
    <row r="484" spans="1:20" s="65" customFormat="1" ht="31.5">
      <c r="A484" s="36" t="s">
        <v>51</v>
      </c>
      <c r="B484" s="78" t="s">
        <v>142</v>
      </c>
      <c r="C484" s="38" t="s">
        <v>499</v>
      </c>
      <c r="D484" s="39">
        <f>SUM(D485:D487)</f>
        <v>3</v>
      </c>
      <c r="E484" s="40"/>
      <c r="F484" s="33">
        <f t="shared" si="26"/>
        <v>0</v>
      </c>
      <c r="G484" s="33">
        <f t="shared" si="27"/>
        <v>0</v>
      </c>
      <c r="H484" s="33">
        <f t="shared" si="28"/>
        <v>0</v>
      </c>
      <c r="I484" s="41"/>
      <c r="J484" s="42">
        <f>SUM(J485:J487)</f>
        <v>6613</v>
      </c>
      <c r="K484" s="42">
        <f>SUM(K485:K487)</f>
        <v>6613</v>
      </c>
      <c r="L484" s="39"/>
      <c r="M484" s="43"/>
      <c r="N484" s="44"/>
      <c r="P484" s="66"/>
      <c r="Q484" s="11"/>
      <c r="R484" s="20"/>
      <c r="S484" s="11"/>
      <c r="T484" s="11"/>
    </row>
    <row r="485" spans="1:20" s="3" customFormat="1" ht="31.5" outlineLevel="1">
      <c r="A485" s="4" t="s">
        <v>52</v>
      </c>
      <c r="B485" s="71" t="s">
        <v>116</v>
      </c>
      <c r="C485" s="31" t="s">
        <v>499</v>
      </c>
      <c r="D485" s="32">
        <v>1</v>
      </c>
      <c r="E485" s="33">
        <v>4185</v>
      </c>
      <c r="F485" s="33">
        <f t="shared" si="26"/>
        <v>4394</v>
      </c>
      <c r="G485" s="33">
        <f t="shared" si="27"/>
        <v>4570</v>
      </c>
      <c r="H485" s="33">
        <f t="shared" si="28"/>
        <v>4753</v>
      </c>
      <c r="I485" s="34"/>
      <c r="J485" s="6">
        <v>4083</v>
      </c>
      <c r="K485" s="6">
        <f t="shared" si="30"/>
        <v>4083</v>
      </c>
      <c r="L485" s="32"/>
      <c r="M485" s="35"/>
      <c r="N485" s="7"/>
      <c r="O485" s="1"/>
      <c r="P485" s="20"/>
      <c r="Q485" s="11"/>
      <c r="R485" s="20"/>
      <c r="S485" s="11"/>
      <c r="T485" s="11"/>
    </row>
    <row r="486" spans="1:20" s="3" customFormat="1" ht="15.75" outlineLevel="1">
      <c r="A486" s="4" t="s">
        <v>257</v>
      </c>
      <c r="B486" s="71" t="s">
        <v>120</v>
      </c>
      <c r="C486" s="31" t="s">
        <v>499</v>
      </c>
      <c r="D486" s="32">
        <v>1</v>
      </c>
      <c r="E486" s="33">
        <v>1110</v>
      </c>
      <c r="F486" s="33">
        <f t="shared" si="26"/>
        <v>1166</v>
      </c>
      <c r="G486" s="33">
        <f t="shared" si="27"/>
        <v>1213</v>
      </c>
      <c r="H486" s="33">
        <f t="shared" si="28"/>
        <v>1262</v>
      </c>
      <c r="I486" s="34"/>
      <c r="J486" s="6">
        <v>1083</v>
      </c>
      <c r="K486" s="6">
        <f t="shared" si="30"/>
        <v>1083</v>
      </c>
      <c r="L486" s="32"/>
      <c r="M486" s="35"/>
      <c r="N486" s="7"/>
      <c r="O486" s="1"/>
      <c r="P486" s="20"/>
      <c r="Q486" s="11"/>
      <c r="R486" s="20"/>
      <c r="S486" s="11"/>
      <c r="T486" s="11"/>
    </row>
    <row r="487" spans="1:20" s="3" customFormat="1" ht="15.75" outlineLevel="1">
      <c r="A487" s="4" t="s">
        <v>258</v>
      </c>
      <c r="B487" s="71" t="s">
        <v>121</v>
      </c>
      <c r="C487" s="31" t="s">
        <v>499</v>
      </c>
      <c r="D487" s="32">
        <v>1</v>
      </c>
      <c r="E487" s="33">
        <v>1483</v>
      </c>
      <c r="F487" s="33">
        <f t="shared" si="26"/>
        <v>1557</v>
      </c>
      <c r="G487" s="33">
        <f t="shared" si="27"/>
        <v>1619</v>
      </c>
      <c r="H487" s="33">
        <f t="shared" si="28"/>
        <v>1684</v>
      </c>
      <c r="I487" s="34"/>
      <c r="J487" s="6">
        <v>1447</v>
      </c>
      <c r="K487" s="6">
        <f t="shared" si="30"/>
        <v>1447</v>
      </c>
      <c r="L487" s="32"/>
      <c r="M487" s="35"/>
      <c r="N487" s="7"/>
      <c r="O487" s="1"/>
      <c r="P487" s="20"/>
      <c r="Q487" s="11"/>
      <c r="R487" s="20"/>
      <c r="S487" s="11"/>
      <c r="T487" s="11"/>
    </row>
    <row r="488" spans="1:20" s="65" customFormat="1" ht="15.75">
      <c r="A488" s="36" t="s">
        <v>76</v>
      </c>
      <c r="B488" s="78" t="s">
        <v>143</v>
      </c>
      <c r="C488" s="38" t="s">
        <v>499</v>
      </c>
      <c r="D488" s="39">
        <f>D489</f>
        <v>2</v>
      </c>
      <c r="E488" s="40"/>
      <c r="F488" s="33">
        <f t="shared" si="26"/>
        <v>0</v>
      </c>
      <c r="G488" s="33">
        <f t="shared" si="27"/>
        <v>0</v>
      </c>
      <c r="H488" s="33">
        <f t="shared" si="28"/>
        <v>0</v>
      </c>
      <c r="I488" s="41"/>
      <c r="J488" s="42">
        <f>J489</f>
        <v>1881</v>
      </c>
      <c r="K488" s="42">
        <f>K489</f>
        <v>1881</v>
      </c>
      <c r="L488" s="39"/>
      <c r="M488" s="43"/>
      <c r="N488" s="44"/>
      <c r="P488" s="66"/>
      <c r="Q488" s="11"/>
      <c r="R488" s="20"/>
      <c r="S488" s="11"/>
      <c r="T488" s="11"/>
    </row>
    <row r="489" spans="1:20" s="3" customFormat="1" ht="47.25" outlineLevel="1">
      <c r="A489" s="4" t="s">
        <v>259</v>
      </c>
      <c r="B489" s="71" t="s">
        <v>663</v>
      </c>
      <c r="C489" s="31" t="s">
        <v>499</v>
      </c>
      <c r="D489" s="32">
        <v>2</v>
      </c>
      <c r="E489" s="33">
        <v>964</v>
      </c>
      <c r="F489" s="33">
        <f t="shared" si="26"/>
        <v>1012</v>
      </c>
      <c r="G489" s="33">
        <f t="shared" si="27"/>
        <v>1052</v>
      </c>
      <c r="H489" s="33">
        <f t="shared" si="28"/>
        <v>1094</v>
      </c>
      <c r="I489" s="34"/>
      <c r="J489" s="6">
        <v>1881</v>
      </c>
      <c r="K489" s="6">
        <f t="shared" si="30"/>
        <v>1881</v>
      </c>
      <c r="L489" s="32"/>
      <c r="M489" s="35"/>
      <c r="N489" s="7"/>
      <c r="O489" s="1"/>
      <c r="P489" s="20"/>
      <c r="Q489" s="11"/>
      <c r="R489" s="20"/>
      <c r="S489" s="11"/>
      <c r="T489" s="11"/>
    </row>
    <row r="490" spans="1:20" s="3" customFormat="1" ht="15.75">
      <c r="A490" s="21" t="s">
        <v>144</v>
      </c>
      <c r="B490" s="47" t="s">
        <v>145</v>
      </c>
      <c r="C490" s="23"/>
      <c r="D490" s="24"/>
      <c r="E490" s="25"/>
      <c r="F490" s="25"/>
      <c r="G490" s="25"/>
      <c r="H490" s="25"/>
      <c r="I490" s="26"/>
      <c r="J490" s="27">
        <f>J491+J507+J540+J549+J576</f>
        <v>1948159</v>
      </c>
      <c r="K490" s="27">
        <f>K491+K507+K540+K549+K576</f>
        <v>1948159</v>
      </c>
      <c r="L490" s="24"/>
      <c r="M490" s="28"/>
      <c r="N490" s="29"/>
      <c r="P490" s="20"/>
      <c r="Q490" s="11"/>
      <c r="R490" s="20"/>
      <c r="S490" s="11"/>
      <c r="T490" s="11"/>
    </row>
    <row r="491" spans="1:20" s="3" customFormat="1" ht="15.75" collapsed="1">
      <c r="A491" s="21" t="s">
        <v>3</v>
      </c>
      <c r="B491" s="22" t="s">
        <v>155</v>
      </c>
      <c r="C491" s="23" t="s">
        <v>497</v>
      </c>
      <c r="D491" s="24">
        <f>SUM(D492:D506)</f>
        <v>18068</v>
      </c>
      <c r="E491" s="25"/>
      <c r="F491" s="25"/>
      <c r="G491" s="25"/>
      <c r="H491" s="25"/>
      <c r="I491" s="75"/>
      <c r="J491" s="76">
        <f>SUM(J492:J506)</f>
        <v>1653817</v>
      </c>
      <c r="K491" s="76">
        <f>SUM(K492:K506)</f>
        <v>1653817</v>
      </c>
      <c r="L491" s="24"/>
      <c r="M491" s="28"/>
      <c r="N491" s="29"/>
      <c r="P491" s="20"/>
      <c r="Q491" s="11"/>
      <c r="R491" s="20"/>
      <c r="S491" s="11"/>
      <c r="T491" s="11"/>
    </row>
    <row r="492" spans="1:20" ht="63" outlineLevel="1">
      <c r="A492" s="4" t="s">
        <v>20</v>
      </c>
      <c r="B492" s="80" t="s">
        <v>412</v>
      </c>
      <c r="C492" s="31" t="s">
        <v>497</v>
      </c>
      <c r="D492" s="81">
        <v>1279</v>
      </c>
      <c r="E492" s="82"/>
      <c r="F492" s="82"/>
      <c r="G492" s="82"/>
      <c r="H492" s="82"/>
      <c r="I492" s="83"/>
      <c r="J492" s="84">
        <v>128371</v>
      </c>
      <c r="K492" s="6">
        <f aca="true" t="shared" si="31" ref="K492:K506">J492</f>
        <v>128371</v>
      </c>
      <c r="L492" s="32"/>
      <c r="M492" s="35"/>
      <c r="N492" s="7"/>
      <c r="Q492" s="11"/>
      <c r="R492" s="20"/>
      <c r="S492" s="11"/>
      <c r="T492" s="11"/>
    </row>
    <row r="493" spans="1:20" ht="47.25" outlineLevel="1">
      <c r="A493" s="4" t="s">
        <v>22</v>
      </c>
      <c r="B493" s="80" t="s">
        <v>413</v>
      </c>
      <c r="C493" s="31" t="s">
        <v>497</v>
      </c>
      <c r="D493" s="81">
        <v>1116</v>
      </c>
      <c r="E493" s="82"/>
      <c r="F493" s="82"/>
      <c r="G493" s="82"/>
      <c r="H493" s="82"/>
      <c r="I493" s="83"/>
      <c r="J493" s="84">
        <v>111003</v>
      </c>
      <c r="K493" s="6">
        <f t="shared" si="31"/>
        <v>111003</v>
      </c>
      <c r="L493" s="32"/>
      <c r="M493" s="35"/>
      <c r="N493" s="7"/>
      <c r="Q493" s="11"/>
      <c r="R493" s="20"/>
      <c r="S493" s="11"/>
      <c r="T493" s="11"/>
    </row>
    <row r="494" spans="1:20" ht="63" outlineLevel="1">
      <c r="A494" s="4" t="s">
        <v>51</v>
      </c>
      <c r="B494" s="98" t="s">
        <v>414</v>
      </c>
      <c r="C494" s="31" t="s">
        <v>497</v>
      </c>
      <c r="D494" s="99">
        <v>1523</v>
      </c>
      <c r="E494" s="100"/>
      <c r="F494" s="100"/>
      <c r="G494" s="100"/>
      <c r="H494" s="100"/>
      <c r="I494" s="101"/>
      <c r="J494" s="102">
        <v>141545</v>
      </c>
      <c r="K494" s="6">
        <f t="shared" si="31"/>
        <v>141545</v>
      </c>
      <c r="L494" s="32"/>
      <c r="M494" s="35"/>
      <c r="N494" s="7"/>
      <c r="Q494" s="11"/>
      <c r="R494" s="20"/>
      <c r="S494" s="11"/>
      <c r="T494" s="11"/>
    </row>
    <row r="495" spans="1:20" ht="47.25" outlineLevel="1">
      <c r="A495" s="4" t="s">
        <v>76</v>
      </c>
      <c r="B495" s="98" t="s">
        <v>415</v>
      </c>
      <c r="C495" s="31" t="s">
        <v>497</v>
      </c>
      <c r="D495" s="99">
        <v>679</v>
      </c>
      <c r="E495" s="100"/>
      <c r="F495" s="100"/>
      <c r="G495" s="100"/>
      <c r="H495" s="100"/>
      <c r="I495" s="101"/>
      <c r="J495" s="102">
        <v>52997</v>
      </c>
      <c r="K495" s="6">
        <f t="shared" si="31"/>
        <v>52997</v>
      </c>
      <c r="L495" s="32"/>
      <c r="M495" s="35"/>
      <c r="N495" s="7"/>
      <c r="Q495" s="11"/>
      <c r="R495" s="20"/>
      <c r="S495" s="11"/>
      <c r="T495" s="11"/>
    </row>
    <row r="496" spans="1:20" ht="47.25" outlineLevel="1">
      <c r="A496" s="4" t="s">
        <v>129</v>
      </c>
      <c r="B496" s="80" t="s">
        <v>416</v>
      </c>
      <c r="C496" s="31" t="s">
        <v>497</v>
      </c>
      <c r="D496" s="81">
        <v>996</v>
      </c>
      <c r="E496" s="82"/>
      <c r="F496" s="82"/>
      <c r="G496" s="82"/>
      <c r="H496" s="82"/>
      <c r="I496" s="83"/>
      <c r="J496" s="84">
        <v>118825</v>
      </c>
      <c r="K496" s="6">
        <f t="shared" si="31"/>
        <v>118825</v>
      </c>
      <c r="L496" s="32"/>
      <c r="M496" s="35"/>
      <c r="N496" s="7"/>
      <c r="Q496" s="11"/>
      <c r="R496" s="20"/>
      <c r="S496" s="11"/>
      <c r="T496" s="11"/>
    </row>
    <row r="497" spans="1:20" ht="78.75" outlineLevel="1">
      <c r="A497" s="4" t="s">
        <v>130</v>
      </c>
      <c r="B497" s="116" t="s">
        <v>417</v>
      </c>
      <c r="C497" s="31" t="s">
        <v>497</v>
      </c>
      <c r="D497" s="81">
        <v>925</v>
      </c>
      <c r="E497" s="82"/>
      <c r="F497" s="82"/>
      <c r="G497" s="82"/>
      <c r="H497" s="82"/>
      <c r="I497" s="83"/>
      <c r="J497" s="84">
        <v>90966</v>
      </c>
      <c r="K497" s="6">
        <f t="shared" si="31"/>
        <v>90966</v>
      </c>
      <c r="L497" s="32"/>
      <c r="M497" s="35"/>
      <c r="N497" s="7"/>
      <c r="Q497" s="11"/>
      <c r="R497" s="20"/>
      <c r="S497" s="11"/>
      <c r="T497" s="11"/>
    </row>
    <row r="498" spans="1:20" ht="47.25" outlineLevel="1">
      <c r="A498" s="4" t="s">
        <v>131</v>
      </c>
      <c r="B498" s="80" t="s">
        <v>418</v>
      </c>
      <c r="C498" s="31" t="s">
        <v>497</v>
      </c>
      <c r="D498" s="81">
        <v>468</v>
      </c>
      <c r="E498" s="82"/>
      <c r="F498" s="82"/>
      <c r="G498" s="82"/>
      <c r="H498" s="82"/>
      <c r="I498" s="83"/>
      <c r="J498" s="84">
        <v>39340</v>
      </c>
      <c r="K498" s="6">
        <f t="shared" si="31"/>
        <v>39340</v>
      </c>
      <c r="L498" s="32"/>
      <c r="M498" s="35"/>
      <c r="N498" s="7"/>
      <c r="Q498" s="11"/>
      <c r="R498" s="20"/>
      <c r="S498" s="11"/>
      <c r="T498" s="11"/>
    </row>
    <row r="499" spans="1:20" ht="63" outlineLevel="1">
      <c r="A499" s="4" t="s">
        <v>132</v>
      </c>
      <c r="B499" s="80" t="s">
        <v>419</v>
      </c>
      <c r="C499" s="31" t="s">
        <v>497</v>
      </c>
      <c r="D499" s="81">
        <v>1297</v>
      </c>
      <c r="E499" s="82"/>
      <c r="F499" s="82"/>
      <c r="G499" s="82"/>
      <c r="H499" s="82"/>
      <c r="I499" s="83"/>
      <c r="J499" s="84">
        <v>99180</v>
      </c>
      <c r="K499" s="6">
        <f t="shared" si="31"/>
        <v>99180</v>
      </c>
      <c r="L499" s="32"/>
      <c r="M499" s="35"/>
      <c r="N499" s="7"/>
      <c r="Q499" s="11"/>
      <c r="R499" s="20"/>
      <c r="S499" s="11"/>
      <c r="T499" s="11"/>
    </row>
    <row r="500" spans="1:20" ht="63" outlineLevel="1">
      <c r="A500" s="4" t="s">
        <v>133</v>
      </c>
      <c r="B500" s="80" t="s">
        <v>420</v>
      </c>
      <c r="C500" s="31" t="s">
        <v>497</v>
      </c>
      <c r="D500" s="81">
        <v>1382</v>
      </c>
      <c r="E500" s="82"/>
      <c r="F500" s="82"/>
      <c r="G500" s="82"/>
      <c r="H500" s="82"/>
      <c r="I500" s="83"/>
      <c r="J500" s="84">
        <v>129230</v>
      </c>
      <c r="K500" s="6">
        <f t="shared" si="31"/>
        <v>129230</v>
      </c>
      <c r="L500" s="32"/>
      <c r="M500" s="35"/>
      <c r="N500" s="7"/>
      <c r="Q500" s="11"/>
      <c r="R500" s="20"/>
      <c r="S500" s="11"/>
      <c r="T500" s="11"/>
    </row>
    <row r="501" spans="1:20" ht="63" outlineLevel="1">
      <c r="A501" s="4" t="s">
        <v>134</v>
      </c>
      <c r="B501" s="80" t="s">
        <v>421</v>
      </c>
      <c r="C501" s="31" t="s">
        <v>497</v>
      </c>
      <c r="D501" s="81">
        <v>498</v>
      </c>
      <c r="E501" s="82"/>
      <c r="F501" s="82"/>
      <c r="G501" s="82"/>
      <c r="H501" s="82"/>
      <c r="I501" s="83"/>
      <c r="J501" s="84">
        <v>149597</v>
      </c>
      <c r="K501" s="6">
        <f t="shared" si="31"/>
        <v>149597</v>
      </c>
      <c r="L501" s="32"/>
      <c r="M501" s="35"/>
      <c r="N501" s="7"/>
      <c r="Q501" s="11"/>
      <c r="R501" s="20"/>
      <c r="S501" s="11"/>
      <c r="T501" s="11"/>
    </row>
    <row r="502" spans="1:20" ht="47.25" outlineLevel="1">
      <c r="A502" s="4" t="s">
        <v>135</v>
      </c>
      <c r="B502" s="80" t="s">
        <v>422</v>
      </c>
      <c r="C502" s="31" t="s">
        <v>497</v>
      </c>
      <c r="D502" s="81">
        <v>715</v>
      </c>
      <c r="E502" s="82"/>
      <c r="F502" s="82"/>
      <c r="G502" s="82"/>
      <c r="H502" s="82"/>
      <c r="I502" s="83"/>
      <c r="J502" s="84">
        <v>68475</v>
      </c>
      <c r="K502" s="6">
        <f t="shared" si="31"/>
        <v>68475</v>
      </c>
      <c r="L502" s="32"/>
      <c r="M502" s="35"/>
      <c r="N502" s="7"/>
      <c r="O502" s="2"/>
      <c r="Q502" s="11"/>
      <c r="R502" s="20"/>
      <c r="S502" s="11"/>
      <c r="T502" s="11"/>
    </row>
    <row r="503" spans="1:20" ht="47.25" outlineLevel="1">
      <c r="A503" s="4" t="s">
        <v>136</v>
      </c>
      <c r="B503" s="80" t="s">
        <v>423</v>
      </c>
      <c r="C503" s="31" t="s">
        <v>497</v>
      </c>
      <c r="D503" s="81">
        <v>609</v>
      </c>
      <c r="E503" s="82"/>
      <c r="F503" s="82"/>
      <c r="G503" s="82"/>
      <c r="H503" s="82"/>
      <c r="I503" s="83"/>
      <c r="J503" s="84">
        <v>52286</v>
      </c>
      <c r="K503" s="6">
        <f t="shared" si="31"/>
        <v>52286</v>
      </c>
      <c r="L503" s="32"/>
      <c r="M503" s="35"/>
      <c r="N503" s="7"/>
      <c r="Q503" s="11"/>
      <c r="R503" s="20"/>
      <c r="S503" s="11"/>
      <c r="T503" s="11"/>
    </row>
    <row r="504" spans="1:20" ht="63" outlineLevel="1">
      <c r="A504" s="4" t="s">
        <v>137</v>
      </c>
      <c r="B504" s="85" t="s">
        <v>608</v>
      </c>
      <c r="C504" s="31" t="s">
        <v>497</v>
      </c>
      <c r="D504" s="86">
        <v>1045</v>
      </c>
      <c r="E504" s="87"/>
      <c r="F504" s="87"/>
      <c r="G504" s="87"/>
      <c r="H504" s="87"/>
      <c r="I504" s="88"/>
      <c r="J504" s="77">
        <v>108301</v>
      </c>
      <c r="K504" s="6">
        <f t="shared" si="31"/>
        <v>108301</v>
      </c>
      <c r="L504" s="32"/>
      <c r="M504" s="35"/>
      <c r="N504" s="7"/>
      <c r="Q504" s="11"/>
      <c r="R504" s="20"/>
      <c r="S504" s="11"/>
      <c r="T504" s="11"/>
    </row>
    <row r="505" spans="1:20" ht="47.25" outlineLevel="1">
      <c r="A505" s="4" t="s">
        <v>138</v>
      </c>
      <c r="B505" s="85" t="s">
        <v>610</v>
      </c>
      <c r="C505" s="31" t="s">
        <v>497</v>
      </c>
      <c r="D505" s="86">
        <v>2321</v>
      </c>
      <c r="E505" s="87"/>
      <c r="F505" s="87"/>
      <c r="G505" s="87"/>
      <c r="H505" s="87"/>
      <c r="I505" s="88"/>
      <c r="J505" s="77">
        <v>125845</v>
      </c>
      <c r="K505" s="6">
        <f t="shared" si="31"/>
        <v>125845</v>
      </c>
      <c r="L505" s="32"/>
      <c r="M505" s="35"/>
      <c r="N505" s="7"/>
      <c r="Q505" s="11"/>
      <c r="R505" s="20"/>
      <c r="S505" s="11"/>
      <c r="T505" s="11"/>
    </row>
    <row r="506" spans="1:20" ht="110.25" outlineLevel="1">
      <c r="A506" s="4" t="s">
        <v>139</v>
      </c>
      <c r="B506" s="63" t="s">
        <v>584</v>
      </c>
      <c r="C506" s="31" t="s">
        <v>497</v>
      </c>
      <c r="D506" s="89">
        <v>3215.4</v>
      </c>
      <c r="E506" s="90"/>
      <c r="F506" s="90"/>
      <c r="G506" s="90"/>
      <c r="H506" s="90"/>
      <c r="I506" s="91"/>
      <c r="J506" s="92">
        <v>237856</v>
      </c>
      <c r="K506" s="6">
        <f t="shared" si="31"/>
        <v>237856</v>
      </c>
      <c r="L506" s="32"/>
      <c r="M506" s="35"/>
      <c r="N506" s="7"/>
      <c r="Q506" s="11"/>
      <c r="R506" s="20"/>
      <c r="S506" s="11"/>
      <c r="T506" s="11"/>
    </row>
    <row r="507" spans="1:20" s="3" customFormat="1" ht="31.5">
      <c r="A507" s="21" t="s">
        <v>4</v>
      </c>
      <c r="B507" s="47" t="s">
        <v>158</v>
      </c>
      <c r="C507" s="23"/>
      <c r="D507" s="24"/>
      <c r="E507" s="25"/>
      <c r="F507" s="25"/>
      <c r="G507" s="25"/>
      <c r="H507" s="25"/>
      <c r="I507" s="26"/>
      <c r="J507" s="27">
        <f>J508+J524</f>
        <v>36021</v>
      </c>
      <c r="K507" s="27">
        <f>K508+K524</f>
        <v>36021</v>
      </c>
      <c r="L507" s="24"/>
      <c r="M507" s="28"/>
      <c r="N507" s="29"/>
      <c r="P507" s="20"/>
      <c r="Q507" s="11"/>
      <c r="R507" s="20"/>
      <c r="S507" s="11"/>
      <c r="T507" s="11"/>
    </row>
    <row r="508" spans="1:20" s="65" customFormat="1" ht="15.75">
      <c r="A508" s="36" t="s">
        <v>15</v>
      </c>
      <c r="B508" s="37" t="s">
        <v>159</v>
      </c>
      <c r="C508" s="38" t="s">
        <v>496</v>
      </c>
      <c r="D508" s="39">
        <f>SUM(D509:D523)</f>
        <v>15</v>
      </c>
      <c r="E508" s="40"/>
      <c r="F508" s="40"/>
      <c r="G508" s="40"/>
      <c r="H508" s="40"/>
      <c r="I508" s="73"/>
      <c r="J508" s="74">
        <f>SUM(J509:J523)</f>
        <v>30558</v>
      </c>
      <c r="K508" s="74">
        <f>SUM(K509:K523)</f>
        <v>30558</v>
      </c>
      <c r="L508" s="39"/>
      <c r="M508" s="43"/>
      <c r="N508" s="44"/>
      <c r="P508" s="66"/>
      <c r="Q508" s="11"/>
      <c r="R508" s="20"/>
      <c r="S508" s="11"/>
      <c r="T508" s="11"/>
    </row>
    <row r="509" spans="1:20" ht="63" outlineLevel="1">
      <c r="A509" s="4" t="s">
        <v>16</v>
      </c>
      <c r="B509" s="80" t="s">
        <v>424</v>
      </c>
      <c r="C509" s="31" t="s">
        <v>496</v>
      </c>
      <c r="D509" s="32">
        <v>1</v>
      </c>
      <c r="E509" s="33"/>
      <c r="F509" s="33"/>
      <c r="G509" s="33"/>
      <c r="H509" s="33"/>
      <c r="I509" s="83"/>
      <c r="J509" s="84">
        <v>1734</v>
      </c>
      <c r="K509" s="6">
        <f aca="true" t="shared" si="32" ref="K509:K572">J509</f>
        <v>1734</v>
      </c>
      <c r="L509" s="32"/>
      <c r="M509" s="35"/>
      <c r="N509" s="7"/>
      <c r="Q509" s="11"/>
      <c r="R509" s="20"/>
      <c r="S509" s="11"/>
      <c r="T509" s="11"/>
    </row>
    <row r="510" spans="1:20" ht="47.25" outlineLevel="1">
      <c r="A510" s="4" t="s">
        <v>54</v>
      </c>
      <c r="B510" s="80" t="s">
        <v>413</v>
      </c>
      <c r="C510" s="31" t="s">
        <v>496</v>
      </c>
      <c r="D510" s="32">
        <v>1</v>
      </c>
      <c r="E510" s="33"/>
      <c r="F510" s="33"/>
      <c r="G510" s="33"/>
      <c r="H510" s="33"/>
      <c r="I510" s="83"/>
      <c r="J510" s="84">
        <v>1500</v>
      </c>
      <c r="K510" s="6">
        <f t="shared" si="32"/>
        <v>1500</v>
      </c>
      <c r="L510" s="32"/>
      <c r="M510" s="35"/>
      <c r="N510" s="7"/>
      <c r="Q510" s="11"/>
      <c r="R510" s="20"/>
      <c r="S510" s="11"/>
      <c r="T510" s="11"/>
    </row>
    <row r="511" spans="1:20" ht="63" outlineLevel="1">
      <c r="A511" s="4" t="s">
        <v>70</v>
      </c>
      <c r="B511" s="98" t="s">
        <v>414</v>
      </c>
      <c r="C511" s="31" t="s">
        <v>496</v>
      </c>
      <c r="D511" s="32">
        <v>1</v>
      </c>
      <c r="E511" s="33"/>
      <c r="F511" s="33"/>
      <c r="G511" s="33"/>
      <c r="H511" s="33"/>
      <c r="I511" s="101"/>
      <c r="J511" s="102">
        <v>1912</v>
      </c>
      <c r="K511" s="6">
        <f t="shared" si="32"/>
        <v>1912</v>
      </c>
      <c r="L511" s="32"/>
      <c r="M511" s="35"/>
      <c r="N511" s="7"/>
      <c r="Q511" s="11"/>
      <c r="R511" s="20"/>
      <c r="S511" s="11"/>
      <c r="T511" s="11"/>
    </row>
    <row r="512" spans="1:20" ht="47.25" outlineLevel="1">
      <c r="A512" s="4" t="s">
        <v>77</v>
      </c>
      <c r="B512" s="98" t="s">
        <v>415</v>
      </c>
      <c r="C512" s="31" t="s">
        <v>496</v>
      </c>
      <c r="D512" s="32">
        <v>1</v>
      </c>
      <c r="E512" s="33"/>
      <c r="F512" s="33"/>
      <c r="G512" s="33"/>
      <c r="H512" s="33"/>
      <c r="I512" s="101"/>
      <c r="J512" s="102">
        <v>716</v>
      </c>
      <c r="K512" s="6">
        <f t="shared" si="32"/>
        <v>716</v>
      </c>
      <c r="L512" s="32"/>
      <c r="M512" s="35"/>
      <c r="N512" s="7"/>
      <c r="Q512" s="11"/>
      <c r="R512" s="20"/>
      <c r="S512" s="11"/>
      <c r="T512" s="11"/>
    </row>
    <row r="513" spans="1:20" ht="47.25" outlineLevel="1">
      <c r="A513" s="4" t="s">
        <v>160</v>
      </c>
      <c r="B513" s="80" t="s">
        <v>416</v>
      </c>
      <c r="C513" s="31" t="s">
        <v>496</v>
      </c>
      <c r="D513" s="32">
        <v>1</v>
      </c>
      <c r="E513" s="33"/>
      <c r="F513" s="33"/>
      <c r="G513" s="33"/>
      <c r="H513" s="33"/>
      <c r="I513" s="83"/>
      <c r="J513" s="84">
        <v>1605</v>
      </c>
      <c r="K513" s="6">
        <f t="shared" si="32"/>
        <v>1605</v>
      </c>
      <c r="L513" s="32"/>
      <c r="M513" s="35"/>
      <c r="N513" s="7"/>
      <c r="Q513" s="11"/>
      <c r="R513" s="20"/>
      <c r="S513" s="11"/>
      <c r="T513" s="11"/>
    </row>
    <row r="514" spans="1:20" ht="78.75" outlineLevel="1">
      <c r="A514" s="4" t="s">
        <v>161</v>
      </c>
      <c r="B514" s="116" t="s">
        <v>417</v>
      </c>
      <c r="C514" s="31" t="s">
        <v>496</v>
      </c>
      <c r="D514" s="32">
        <v>1</v>
      </c>
      <c r="E514" s="33"/>
      <c r="F514" s="33"/>
      <c r="G514" s="33"/>
      <c r="H514" s="33"/>
      <c r="I514" s="83"/>
      <c r="J514" s="84">
        <v>1229</v>
      </c>
      <c r="K514" s="6">
        <f t="shared" si="32"/>
        <v>1229</v>
      </c>
      <c r="L514" s="32"/>
      <c r="M514" s="35"/>
      <c r="N514" s="7"/>
      <c r="Q514" s="11"/>
      <c r="R514" s="20"/>
      <c r="S514" s="11"/>
      <c r="T514" s="11"/>
    </row>
    <row r="515" spans="1:20" ht="47.25" outlineLevel="1">
      <c r="A515" s="4" t="s">
        <v>162</v>
      </c>
      <c r="B515" s="80" t="s">
        <v>418</v>
      </c>
      <c r="C515" s="31" t="s">
        <v>496</v>
      </c>
      <c r="D515" s="32">
        <v>1</v>
      </c>
      <c r="E515" s="33"/>
      <c r="F515" s="33"/>
      <c r="G515" s="33"/>
      <c r="H515" s="33"/>
      <c r="I515" s="83"/>
      <c r="J515" s="84">
        <v>531</v>
      </c>
      <c r="K515" s="6">
        <f t="shared" si="32"/>
        <v>531</v>
      </c>
      <c r="L515" s="32"/>
      <c r="M515" s="35"/>
      <c r="N515" s="7"/>
      <c r="Q515" s="11"/>
      <c r="R515" s="20"/>
      <c r="S515" s="11"/>
      <c r="T515" s="11"/>
    </row>
    <row r="516" spans="1:20" ht="63" outlineLevel="1">
      <c r="A516" s="4" t="s">
        <v>163</v>
      </c>
      <c r="B516" s="80" t="s">
        <v>419</v>
      </c>
      <c r="C516" s="31" t="s">
        <v>496</v>
      </c>
      <c r="D516" s="32">
        <v>1</v>
      </c>
      <c r="E516" s="33"/>
      <c r="F516" s="33"/>
      <c r="G516" s="33"/>
      <c r="H516" s="33"/>
      <c r="I516" s="83"/>
      <c r="J516" s="84">
        <v>1340</v>
      </c>
      <c r="K516" s="6">
        <f t="shared" si="32"/>
        <v>1340</v>
      </c>
      <c r="L516" s="32"/>
      <c r="M516" s="35"/>
      <c r="N516" s="7"/>
      <c r="Q516" s="11"/>
      <c r="R516" s="20"/>
      <c r="S516" s="11"/>
      <c r="T516" s="11"/>
    </row>
    <row r="517" spans="1:20" ht="63" outlineLevel="1">
      <c r="A517" s="4" t="s">
        <v>164</v>
      </c>
      <c r="B517" s="80" t="s">
        <v>420</v>
      </c>
      <c r="C517" s="31" t="s">
        <v>496</v>
      </c>
      <c r="D517" s="32">
        <v>1</v>
      </c>
      <c r="E517" s="33"/>
      <c r="F517" s="33"/>
      <c r="G517" s="33"/>
      <c r="H517" s="33"/>
      <c r="I517" s="83"/>
      <c r="J517" s="84">
        <v>1746</v>
      </c>
      <c r="K517" s="6">
        <f t="shared" si="32"/>
        <v>1746</v>
      </c>
      <c r="L517" s="32"/>
      <c r="M517" s="35"/>
      <c r="N517" s="7"/>
      <c r="Q517" s="11"/>
      <c r="R517" s="20"/>
      <c r="S517" s="11"/>
      <c r="T517" s="11"/>
    </row>
    <row r="518" spans="1:20" ht="63" outlineLevel="1">
      <c r="A518" s="4" t="s">
        <v>165</v>
      </c>
      <c r="B518" s="80" t="s">
        <v>421</v>
      </c>
      <c r="C518" s="31" t="s">
        <v>496</v>
      </c>
      <c r="D518" s="32">
        <v>1</v>
      </c>
      <c r="E518" s="33"/>
      <c r="F518" s="33"/>
      <c r="G518" s="33"/>
      <c r="H518" s="33"/>
      <c r="I518" s="83"/>
      <c r="J518" s="84">
        <v>2021</v>
      </c>
      <c r="K518" s="6">
        <f t="shared" si="32"/>
        <v>2021</v>
      </c>
      <c r="L518" s="32"/>
      <c r="M518" s="35"/>
      <c r="N518" s="7"/>
      <c r="Q518" s="11"/>
      <c r="R518" s="20"/>
      <c r="S518" s="11"/>
      <c r="T518" s="11"/>
    </row>
    <row r="519" spans="1:20" ht="47.25" outlineLevel="1">
      <c r="A519" s="4" t="s">
        <v>166</v>
      </c>
      <c r="B519" s="80" t="s">
        <v>422</v>
      </c>
      <c r="C519" s="31" t="s">
        <v>496</v>
      </c>
      <c r="D519" s="32">
        <v>1</v>
      </c>
      <c r="E519" s="33"/>
      <c r="F519" s="33"/>
      <c r="G519" s="33"/>
      <c r="H519" s="33"/>
      <c r="I519" s="83"/>
      <c r="J519" s="84">
        <v>925</v>
      </c>
      <c r="K519" s="6">
        <f t="shared" si="32"/>
        <v>925</v>
      </c>
      <c r="L519" s="32"/>
      <c r="M519" s="35"/>
      <c r="N519" s="7"/>
      <c r="Q519" s="11"/>
      <c r="R519" s="20"/>
      <c r="S519" s="11"/>
      <c r="T519" s="11"/>
    </row>
    <row r="520" spans="1:20" ht="63" outlineLevel="1">
      <c r="A520" s="4" t="s">
        <v>167</v>
      </c>
      <c r="B520" s="80" t="s">
        <v>425</v>
      </c>
      <c r="C520" s="31" t="s">
        <v>496</v>
      </c>
      <c r="D520" s="32">
        <v>1</v>
      </c>
      <c r="E520" s="33"/>
      <c r="F520" s="33"/>
      <c r="G520" s="33"/>
      <c r="H520" s="33"/>
      <c r="I520" s="83"/>
      <c r="J520" s="84">
        <v>706</v>
      </c>
      <c r="K520" s="6">
        <f t="shared" si="32"/>
        <v>706</v>
      </c>
      <c r="L520" s="32"/>
      <c r="M520" s="35"/>
      <c r="N520" s="7"/>
      <c r="Q520" s="11"/>
      <c r="R520" s="20"/>
      <c r="S520" s="11"/>
      <c r="T520" s="11"/>
    </row>
    <row r="521" spans="1:20" ht="63" outlineLevel="1">
      <c r="A521" s="4" t="s">
        <v>168</v>
      </c>
      <c r="B521" s="85" t="s">
        <v>608</v>
      </c>
      <c r="C521" s="31" t="s">
        <v>496</v>
      </c>
      <c r="D521" s="32">
        <v>1</v>
      </c>
      <c r="E521" s="33"/>
      <c r="F521" s="33"/>
      <c r="G521" s="33"/>
      <c r="H521" s="33"/>
      <c r="I521" s="88"/>
      <c r="J521" s="77">
        <v>5264</v>
      </c>
      <c r="K521" s="6">
        <f t="shared" si="32"/>
        <v>5264</v>
      </c>
      <c r="L521" s="32"/>
      <c r="M521" s="35"/>
      <c r="N521" s="7"/>
      <c r="Q521" s="11"/>
      <c r="R521" s="20"/>
      <c r="S521" s="11"/>
      <c r="T521" s="11"/>
    </row>
    <row r="522" spans="1:20" ht="47.25" outlineLevel="1">
      <c r="A522" s="4" t="s">
        <v>169</v>
      </c>
      <c r="B522" s="85" t="s">
        <v>610</v>
      </c>
      <c r="C522" s="31" t="s">
        <v>496</v>
      </c>
      <c r="D522" s="32">
        <v>1</v>
      </c>
      <c r="E522" s="33"/>
      <c r="F522" s="33"/>
      <c r="G522" s="33"/>
      <c r="H522" s="33"/>
      <c r="I522" s="88"/>
      <c r="J522" s="77">
        <v>6116</v>
      </c>
      <c r="K522" s="6">
        <f t="shared" si="32"/>
        <v>6116</v>
      </c>
      <c r="L522" s="32"/>
      <c r="M522" s="35"/>
      <c r="N522" s="7"/>
      <c r="Q522" s="11"/>
      <c r="R522" s="20"/>
      <c r="S522" s="11"/>
      <c r="T522" s="11"/>
    </row>
    <row r="523" spans="1:20" ht="110.25" outlineLevel="1">
      <c r="A523" s="4" t="s">
        <v>170</v>
      </c>
      <c r="B523" s="63" t="s">
        <v>584</v>
      </c>
      <c r="C523" s="31" t="s">
        <v>496</v>
      </c>
      <c r="D523" s="32">
        <v>1</v>
      </c>
      <c r="E523" s="33"/>
      <c r="F523" s="33"/>
      <c r="G523" s="33"/>
      <c r="H523" s="33"/>
      <c r="I523" s="91"/>
      <c r="J523" s="92">
        <v>3213</v>
      </c>
      <c r="K523" s="6">
        <f t="shared" si="32"/>
        <v>3213</v>
      </c>
      <c r="L523" s="32"/>
      <c r="M523" s="35"/>
      <c r="N523" s="7"/>
      <c r="Q523" s="11"/>
      <c r="R523" s="20"/>
      <c r="S523" s="11"/>
      <c r="T523" s="11"/>
    </row>
    <row r="524" spans="1:20" s="45" customFormat="1" ht="15.75">
      <c r="A524" s="51" t="s">
        <v>17</v>
      </c>
      <c r="B524" s="52" t="s">
        <v>174</v>
      </c>
      <c r="C524" s="53" t="s">
        <v>496</v>
      </c>
      <c r="D524" s="58">
        <f>SUM(D525:D539)</f>
        <v>15</v>
      </c>
      <c r="E524" s="93"/>
      <c r="F524" s="93"/>
      <c r="G524" s="93"/>
      <c r="H524" s="93"/>
      <c r="I524" s="94"/>
      <c r="J524" s="95">
        <f>SUM(J525:J539)</f>
        <v>5463</v>
      </c>
      <c r="K524" s="95">
        <f>SUM(K525:K539)</f>
        <v>5463</v>
      </c>
      <c r="L524" s="58"/>
      <c r="M524" s="59"/>
      <c r="N524" s="60"/>
      <c r="P524" s="46"/>
      <c r="Q524" s="96"/>
      <c r="R524" s="20"/>
      <c r="S524" s="96"/>
      <c r="T524" s="96"/>
    </row>
    <row r="525" spans="1:20" ht="63" outlineLevel="1">
      <c r="A525" s="4" t="s">
        <v>18</v>
      </c>
      <c r="B525" s="80" t="s">
        <v>664</v>
      </c>
      <c r="C525" s="31" t="s">
        <v>496</v>
      </c>
      <c r="D525" s="32">
        <v>1</v>
      </c>
      <c r="E525" s="33"/>
      <c r="F525" s="33"/>
      <c r="G525" s="33"/>
      <c r="H525" s="33"/>
      <c r="I525" s="83"/>
      <c r="J525" s="84">
        <v>257</v>
      </c>
      <c r="K525" s="6">
        <f t="shared" si="32"/>
        <v>257</v>
      </c>
      <c r="L525" s="32"/>
      <c r="M525" s="35"/>
      <c r="N525" s="7"/>
      <c r="Q525" s="11"/>
      <c r="R525" s="20"/>
      <c r="S525" s="11"/>
      <c r="T525" s="11"/>
    </row>
    <row r="526" spans="1:20" ht="47.25" outlineLevel="1">
      <c r="A526" s="4" t="s">
        <v>71</v>
      </c>
      <c r="B526" s="80" t="s">
        <v>531</v>
      </c>
      <c r="C526" s="31" t="s">
        <v>496</v>
      </c>
      <c r="D526" s="32">
        <v>1</v>
      </c>
      <c r="E526" s="33"/>
      <c r="F526" s="33"/>
      <c r="G526" s="33"/>
      <c r="H526" s="33"/>
      <c r="I526" s="83"/>
      <c r="J526" s="84">
        <v>222</v>
      </c>
      <c r="K526" s="6">
        <f t="shared" si="32"/>
        <v>222</v>
      </c>
      <c r="L526" s="32"/>
      <c r="M526" s="35"/>
      <c r="N526" s="7"/>
      <c r="Q526" s="11"/>
      <c r="R526" s="20"/>
      <c r="S526" s="11"/>
      <c r="T526" s="11"/>
    </row>
    <row r="527" spans="1:20" ht="63" outlineLevel="1">
      <c r="A527" s="4" t="s">
        <v>72</v>
      </c>
      <c r="B527" s="98" t="s">
        <v>532</v>
      </c>
      <c r="C527" s="31" t="s">
        <v>496</v>
      </c>
      <c r="D527" s="32">
        <v>1</v>
      </c>
      <c r="E527" s="33"/>
      <c r="F527" s="33"/>
      <c r="G527" s="33"/>
      <c r="H527" s="33"/>
      <c r="I527" s="101"/>
      <c r="J527" s="102">
        <v>283</v>
      </c>
      <c r="K527" s="6">
        <f t="shared" si="32"/>
        <v>283</v>
      </c>
      <c r="L527" s="32"/>
      <c r="M527" s="35"/>
      <c r="N527" s="7"/>
      <c r="Q527" s="11"/>
      <c r="R527" s="20"/>
      <c r="S527" s="11"/>
      <c r="T527" s="11"/>
    </row>
    <row r="528" spans="1:20" ht="47.25" outlineLevel="1">
      <c r="A528" s="4" t="s">
        <v>78</v>
      </c>
      <c r="B528" s="98" t="s">
        <v>533</v>
      </c>
      <c r="C528" s="31" t="s">
        <v>496</v>
      </c>
      <c r="D528" s="32">
        <v>1</v>
      </c>
      <c r="E528" s="33"/>
      <c r="F528" s="33"/>
      <c r="G528" s="33"/>
      <c r="H528" s="33"/>
      <c r="I528" s="101"/>
      <c r="J528" s="102">
        <v>106</v>
      </c>
      <c r="K528" s="6">
        <f t="shared" si="32"/>
        <v>106</v>
      </c>
      <c r="L528" s="32"/>
      <c r="M528" s="35"/>
      <c r="N528" s="7"/>
      <c r="Q528" s="11"/>
      <c r="R528" s="20"/>
      <c r="S528" s="11"/>
      <c r="T528" s="11"/>
    </row>
    <row r="529" spans="1:20" ht="47.25" outlineLevel="1">
      <c r="A529" s="4" t="s">
        <v>175</v>
      </c>
      <c r="B529" s="80" t="s">
        <v>534</v>
      </c>
      <c r="C529" s="31" t="s">
        <v>496</v>
      </c>
      <c r="D529" s="32">
        <v>1</v>
      </c>
      <c r="E529" s="33"/>
      <c r="F529" s="33"/>
      <c r="G529" s="33"/>
      <c r="H529" s="33"/>
      <c r="I529" s="83"/>
      <c r="J529" s="84">
        <v>238</v>
      </c>
      <c r="K529" s="6">
        <f t="shared" si="32"/>
        <v>238</v>
      </c>
      <c r="L529" s="32"/>
      <c r="M529" s="35"/>
      <c r="N529" s="7"/>
      <c r="Q529" s="11"/>
      <c r="R529" s="20"/>
      <c r="S529" s="11"/>
      <c r="T529" s="11"/>
    </row>
    <row r="530" spans="1:20" ht="78.75" outlineLevel="1">
      <c r="A530" s="4" t="s">
        <v>176</v>
      </c>
      <c r="B530" s="116" t="s">
        <v>665</v>
      </c>
      <c r="C530" s="31" t="s">
        <v>496</v>
      </c>
      <c r="D530" s="32">
        <v>1</v>
      </c>
      <c r="E530" s="33"/>
      <c r="F530" s="33"/>
      <c r="G530" s="33"/>
      <c r="H530" s="33"/>
      <c r="I530" s="83"/>
      <c r="J530" s="84">
        <v>182</v>
      </c>
      <c r="K530" s="6">
        <f t="shared" si="32"/>
        <v>182</v>
      </c>
      <c r="L530" s="32"/>
      <c r="M530" s="35"/>
      <c r="N530" s="7"/>
      <c r="Q530" s="11"/>
      <c r="R530" s="20"/>
      <c r="S530" s="11"/>
      <c r="T530" s="11"/>
    </row>
    <row r="531" spans="1:20" ht="47.25" outlineLevel="1">
      <c r="A531" s="4" t="s">
        <v>177</v>
      </c>
      <c r="B531" s="80" t="s">
        <v>535</v>
      </c>
      <c r="C531" s="31" t="s">
        <v>496</v>
      </c>
      <c r="D531" s="32">
        <v>1</v>
      </c>
      <c r="E531" s="33"/>
      <c r="F531" s="33"/>
      <c r="G531" s="33"/>
      <c r="H531" s="33"/>
      <c r="I531" s="83"/>
      <c r="J531" s="84">
        <v>79</v>
      </c>
      <c r="K531" s="6">
        <f t="shared" si="32"/>
        <v>79</v>
      </c>
      <c r="L531" s="32"/>
      <c r="M531" s="35"/>
      <c r="N531" s="7"/>
      <c r="Q531" s="11"/>
      <c r="R531" s="20"/>
      <c r="S531" s="11"/>
      <c r="T531" s="11"/>
    </row>
    <row r="532" spans="1:20" ht="63" outlineLevel="1">
      <c r="A532" s="4" t="s">
        <v>178</v>
      </c>
      <c r="B532" s="80" t="s">
        <v>536</v>
      </c>
      <c r="C532" s="31" t="s">
        <v>496</v>
      </c>
      <c r="D532" s="32">
        <v>1</v>
      </c>
      <c r="E532" s="33"/>
      <c r="F532" s="33"/>
      <c r="G532" s="33"/>
      <c r="H532" s="33"/>
      <c r="I532" s="83"/>
      <c r="J532" s="84">
        <v>198</v>
      </c>
      <c r="K532" s="6">
        <f t="shared" si="32"/>
        <v>198</v>
      </c>
      <c r="L532" s="32"/>
      <c r="M532" s="35"/>
      <c r="N532" s="7"/>
      <c r="Q532" s="11"/>
      <c r="R532" s="20"/>
      <c r="S532" s="11"/>
      <c r="T532" s="11"/>
    </row>
    <row r="533" spans="1:20" ht="63" outlineLevel="1">
      <c r="A533" s="4" t="s">
        <v>179</v>
      </c>
      <c r="B533" s="80" t="s">
        <v>538</v>
      </c>
      <c r="C533" s="31" t="s">
        <v>496</v>
      </c>
      <c r="D533" s="32">
        <v>1</v>
      </c>
      <c r="E533" s="33"/>
      <c r="F533" s="33"/>
      <c r="G533" s="33"/>
      <c r="H533" s="33"/>
      <c r="I533" s="83"/>
      <c r="J533" s="84">
        <v>258</v>
      </c>
      <c r="K533" s="6">
        <f t="shared" si="32"/>
        <v>258</v>
      </c>
      <c r="L533" s="32"/>
      <c r="M533" s="35"/>
      <c r="N533" s="7"/>
      <c r="Q533" s="11"/>
      <c r="R533" s="20"/>
      <c r="S533" s="11"/>
      <c r="T533" s="11"/>
    </row>
    <row r="534" spans="1:20" ht="63" outlineLevel="1">
      <c r="A534" s="4" t="s">
        <v>180</v>
      </c>
      <c r="B534" s="80" t="s">
        <v>666</v>
      </c>
      <c r="C534" s="31" t="s">
        <v>496</v>
      </c>
      <c r="D534" s="32">
        <v>1</v>
      </c>
      <c r="E534" s="33"/>
      <c r="F534" s="33"/>
      <c r="G534" s="33"/>
      <c r="H534" s="33"/>
      <c r="I534" s="83"/>
      <c r="J534" s="84">
        <v>299</v>
      </c>
      <c r="K534" s="6">
        <f t="shared" si="32"/>
        <v>299</v>
      </c>
      <c r="L534" s="32"/>
      <c r="M534" s="35"/>
      <c r="N534" s="7"/>
      <c r="Q534" s="11"/>
      <c r="R534" s="20"/>
      <c r="S534" s="11"/>
      <c r="T534" s="11"/>
    </row>
    <row r="535" spans="1:20" ht="63" outlineLevel="1">
      <c r="A535" s="4" t="s">
        <v>181</v>
      </c>
      <c r="B535" s="80" t="s">
        <v>541</v>
      </c>
      <c r="C535" s="31" t="s">
        <v>496</v>
      </c>
      <c r="D535" s="32">
        <v>1</v>
      </c>
      <c r="E535" s="33"/>
      <c r="F535" s="33"/>
      <c r="G535" s="33"/>
      <c r="H535" s="33"/>
      <c r="I535" s="83"/>
      <c r="J535" s="84">
        <v>137</v>
      </c>
      <c r="K535" s="6">
        <f t="shared" si="32"/>
        <v>137</v>
      </c>
      <c r="L535" s="32"/>
      <c r="M535" s="35"/>
      <c r="N535" s="7"/>
      <c r="Q535" s="11"/>
      <c r="R535" s="20"/>
      <c r="S535" s="11"/>
      <c r="T535" s="11"/>
    </row>
    <row r="536" spans="1:20" ht="47.25" outlineLevel="1">
      <c r="A536" s="4" t="s">
        <v>182</v>
      </c>
      <c r="B536" s="80" t="s">
        <v>542</v>
      </c>
      <c r="C536" s="31" t="s">
        <v>496</v>
      </c>
      <c r="D536" s="32">
        <v>1</v>
      </c>
      <c r="E536" s="33"/>
      <c r="F536" s="33"/>
      <c r="G536" s="33"/>
      <c r="H536" s="33"/>
      <c r="I536" s="83"/>
      <c r="J536" s="84">
        <v>105</v>
      </c>
      <c r="K536" s="6">
        <f t="shared" si="32"/>
        <v>105</v>
      </c>
      <c r="L536" s="32"/>
      <c r="M536" s="35"/>
      <c r="N536" s="7"/>
      <c r="Q536" s="11"/>
      <c r="R536" s="20"/>
      <c r="S536" s="11"/>
      <c r="T536" s="11"/>
    </row>
    <row r="537" spans="1:20" ht="63" outlineLevel="1">
      <c r="A537" s="4" t="s">
        <v>183</v>
      </c>
      <c r="B537" s="85" t="s">
        <v>608</v>
      </c>
      <c r="C537" s="31" t="s">
        <v>496</v>
      </c>
      <c r="D537" s="32">
        <v>1</v>
      </c>
      <c r="E537" s="33"/>
      <c r="F537" s="33"/>
      <c r="G537" s="33"/>
      <c r="H537" s="33"/>
      <c r="I537" s="75"/>
      <c r="J537" s="77">
        <v>1213</v>
      </c>
      <c r="K537" s="6">
        <f t="shared" si="32"/>
        <v>1213</v>
      </c>
      <c r="L537" s="32"/>
      <c r="M537" s="35"/>
      <c r="N537" s="7"/>
      <c r="Q537" s="11"/>
      <c r="R537" s="20"/>
      <c r="S537" s="11"/>
      <c r="T537" s="11"/>
    </row>
    <row r="538" spans="1:20" ht="47.25" outlineLevel="1">
      <c r="A538" s="4" t="s">
        <v>184</v>
      </c>
      <c r="B538" s="85" t="s">
        <v>610</v>
      </c>
      <c r="C538" s="31" t="s">
        <v>496</v>
      </c>
      <c r="D538" s="32">
        <v>1</v>
      </c>
      <c r="E538" s="33"/>
      <c r="F538" s="33"/>
      <c r="G538" s="33"/>
      <c r="H538" s="33"/>
      <c r="I538" s="75"/>
      <c r="J538" s="77">
        <v>1410</v>
      </c>
      <c r="K538" s="6">
        <f t="shared" si="32"/>
        <v>1410</v>
      </c>
      <c r="L538" s="32"/>
      <c r="M538" s="35"/>
      <c r="N538" s="7"/>
      <c r="Q538" s="11"/>
      <c r="R538" s="20"/>
      <c r="S538" s="11"/>
      <c r="T538" s="11"/>
    </row>
    <row r="539" spans="1:20" ht="110.25" outlineLevel="1">
      <c r="A539" s="4" t="s">
        <v>185</v>
      </c>
      <c r="B539" s="63" t="s">
        <v>584</v>
      </c>
      <c r="C539" s="31" t="s">
        <v>496</v>
      </c>
      <c r="D539" s="32">
        <v>1</v>
      </c>
      <c r="E539" s="33"/>
      <c r="F539" s="33"/>
      <c r="G539" s="33"/>
      <c r="H539" s="33"/>
      <c r="I539" s="97"/>
      <c r="J539" s="92">
        <v>476</v>
      </c>
      <c r="K539" s="6">
        <f t="shared" si="32"/>
        <v>476</v>
      </c>
      <c r="L539" s="32"/>
      <c r="M539" s="35"/>
      <c r="N539" s="7"/>
      <c r="Q539" s="11"/>
      <c r="R539" s="20"/>
      <c r="S539" s="11"/>
      <c r="T539" s="11"/>
    </row>
    <row r="540" spans="1:20" s="3" customFormat="1" ht="15.75">
      <c r="A540" s="21" t="s">
        <v>23</v>
      </c>
      <c r="B540" s="47" t="s">
        <v>189</v>
      </c>
      <c r="C540" s="23" t="s">
        <v>261</v>
      </c>
      <c r="D540" s="24">
        <f>SUM(D541:D548)</f>
        <v>8</v>
      </c>
      <c r="E540" s="25"/>
      <c r="F540" s="25"/>
      <c r="G540" s="25"/>
      <c r="H540" s="25"/>
      <c r="I540" s="75"/>
      <c r="J540" s="76">
        <f>SUM(J541:J548)</f>
        <v>117000</v>
      </c>
      <c r="K540" s="76">
        <f>SUM(K541:K548)</f>
        <v>117000</v>
      </c>
      <c r="L540" s="24"/>
      <c r="M540" s="28"/>
      <c r="N540" s="29"/>
      <c r="P540" s="20"/>
      <c r="Q540" s="11"/>
      <c r="R540" s="20"/>
      <c r="S540" s="11"/>
      <c r="T540" s="11"/>
    </row>
    <row r="541" spans="1:20" ht="47.25" outlineLevel="1">
      <c r="A541" s="4" t="s">
        <v>9</v>
      </c>
      <c r="B541" s="80" t="s">
        <v>667</v>
      </c>
      <c r="C541" s="31" t="s">
        <v>261</v>
      </c>
      <c r="D541" s="32">
        <v>1</v>
      </c>
      <c r="E541" s="33"/>
      <c r="F541" s="33"/>
      <c r="G541" s="33"/>
      <c r="H541" s="33"/>
      <c r="I541" s="83"/>
      <c r="J541" s="84">
        <v>19405</v>
      </c>
      <c r="K541" s="6">
        <f t="shared" si="32"/>
        <v>19405</v>
      </c>
      <c r="L541" s="32"/>
      <c r="M541" s="35"/>
      <c r="N541" s="7"/>
      <c r="Q541" s="11"/>
      <c r="R541" s="20"/>
      <c r="S541" s="11"/>
      <c r="T541" s="11"/>
    </row>
    <row r="542" spans="1:20" ht="47.25" outlineLevel="1">
      <c r="A542" s="4" t="s">
        <v>10</v>
      </c>
      <c r="B542" s="80" t="s">
        <v>668</v>
      </c>
      <c r="C542" s="31" t="s">
        <v>261</v>
      </c>
      <c r="D542" s="32">
        <v>1</v>
      </c>
      <c r="E542" s="33"/>
      <c r="F542" s="33"/>
      <c r="G542" s="33"/>
      <c r="H542" s="33"/>
      <c r="I542" s="83"/>
      <c r="J542" s="84">
        <v>13957</v>
      </c>
      <c r="K542" s="6">
        <f t="shared" si="32"/>
        <v>13957</v>
      </c>
      <c r="L542" s="32"/>
      <c r="M542" s="35"/>
      <c r="N542" s="7"/>
      <c r="Q542" s="11"/>
      <c r="R542" s="20"/>
      <c r="S542" s="11"/>
      <c r="T542" s="11"/>
    </row>
    <row r="543" spans="1:20" ht="47.25" outlineLevel="1">
      <c r="A543" s="4" t="s">
        <v>11</v>
      </c>
      <c r="B543" s="80" t="s">
        <v>669</v>
      </c>
      <c r="C543" s="31" t="s">
        <v>261</v>
      </c>
      <c r="D543" s="32">
        <v>1</v>
      </c>
      <c r="E543" s="33"/>
      <c r="F543" s="33"/>
      <c r="G543" s="33"/>
      <c r="H543" s="33"/>
      <c r="I543" s="83"/>
      <c r="J543" s="84">
        <v>13967</v>
      </c>
      <c r="K543" s="6">
        <f t="shared" si="32"/>
        <v>13967</v>
      </c>
      <c r="L543" s="32"/>
      <c r="M543" s="35"/>
      <c r="N543" s="7"/>
      <c r="Q543" s="11"/>
      <c r="R543" s="20"/>
      <c r="S543" s="11"/>
      <c r="T543" s="11"/>
    </row>
    <row r="544" spans="1:20" ht="47.25" outlineLevel="1">
      <c r="A544" s="4" t="s">
        <v>191</v>
      </c>
      <c r="B544" s="80" t="s">
        <v>670</v>
      </c>
      <c r="C544" s="31" t="s">
        <v>261</v>
      </c>
      <c r="D544" s="32">
        <v>1</v>
      </c>
      <c r="E544" s="33"/>
      <c r="F544" s="33"/>
      <c r="G544" s="33"/>
      <c r="H544" s="33"/>
      <c r="I544" s="83"/>
      <c r="J544" s="84">
        <v>13898</v>
      </c>
      <c r="K544" s="6">
        <f t="shared" si="32"/>
        <v>13898</v>
      </c>
      <c r="L544" s="32"/>
      <c r="M544" s="35"/>
      <c r="N544" s="7"/>
      <c r="Q544" s="11"/>
      <c r="R544" s="20"/>
      <c r="S544" s="11"/>
      <c r="T544" s="11"/>
    </row>
    <row r="545" spans="1:20" ht="47.25" outlineLevel="1">
      <c r="A545" s="4" t="s">
        <v>192</v>
      </c>
      <c r="B545" s="80" t="s">
        <v>671</v>
      </c>
      <c r="C545" s="31" t="s">
        <v>261</v>
      </c>
      <c r="D545" s="32">
        <v>1</v>
      </c>
      <c r="E545" s="33"/>
      <c r="F545" s="33"/>
      <c r="G545" s="33"/>
      <c r="H545" s="33"/>
      <c r="I545" s="83"/>
      <c r="J545" s="84">
        <v>13892</v>
      </c>
      <c r="K545" s="6">
        <f t="shared" si="32"/>
        <v>13892</v>
      </c>
      <c r="L545" s="32"/>
      <c r="M545" s="35"/>
      <c r="N545" s="7"/>
      <c r="Q545" s="11"/>
      <c r="R545" s="20"/>
      <c r="S545" s="11"/>
      <c r="T545" s="11"/>
    </row>
    <row r="546" spans="1:20" ht="47.25" outlineLevel="1">
      <c r="A546" s="4" t="s">
        <v>193</v>
      </c>
      <c r="B546" s="80" t="s">
        <v>672</v>
      </c>
      <c r="C546" s="31" t="s">
        <v>261</v>
      </c>
      <c r="D546" s="32">
        <v>1</v>
      </c>
      <c r="E546" s="33"/>
      <c r="F546" s="33"/>
      <c r="G546" s="33"/>
      <c r="H546" s="33"/>
      <c r="I546" s="83"/>
      <c r="J546" s="84">
        <v>13911</v>
      </c>
      <c r="K546" s="6">
        <f t="shared" si="32"/>
        <v>13911</v>
      </c>
      <c r="L546" s="32"/>
      <c r="M546" s="35"/>
      <c r="N546" s="7"/>
      <c r="Q546" s="11"/>
      <c r="R546" s="20"/>
      <c r="S546" s="11"/>
      <c r="T546" s="11"/>
    </row>
    <row r="547" spans="1:20" ht="47.25" outlineLevel="1">
      <c r="A547" s="4" t="s">
        <v>194</v>
      </c>
      <c r="B547" s="80" t="s">
        <v>673</v>
      </c>
      <c r="C547" s="31" t="s">
        <v>261</v>
      </c>
      <c r="D547" s="32">
        <v>1</v>
      </c>
      <c r="E547" s="33"/>
      <c r="F547" s="33"/>
      <c r="G547" s="33"/>
      <c r="H547" s="33"/>
      <c r="I547" s="83"/>
      <c r="J547" s="84">
        <v>13980</v>
      </c>
      <c r="K547" s="6">
        <f t="shared" si="32"/>
        <v>13980</v>
      </c>
      <c r="L547" s="32"/>
      <c r="M547" s="35"/>
      <c r="N547" s="7"/>
      <c r="Q547" s="11"/>
      <c r="R547" s="20"/>
      <c r="S547" s="11"/>
      <c r="T547" s="11"/>
    </row>
    <row r="548" spans="1:20" ht="47.25" outlineLevel="1">
      <c r="A548" s="4" t="s">
        <v>195</v>
      </c>
      <c r="B548" s="80" t="s">
        <v>674</v>
      </c>
      <c r="C548" s="31" t="s">
        <v>261</v>
      </c>
      <c r="D548" s="32">
        <v>1</v>
      </c>
      <c r="E548" s="33"/>
      <c r="F548" s="33"/>
      <c r="G548" s="33"/>
      <c r="H548" s="33"/>
      <c r="I548" s="83"/>
      <c r="J548" s="84">
        <v>13990</v>
      </c>
      <c r="K548" s="6">
        <f t="shared" si="32"/>
        <v>13990</v>
      </c>
      <c r="L548" s="32"/>
      <c r="M548" s="35"/>
      <c r="N548" s="7"/>
      <c r="Q548" s="11"/>
      <c r="R548" s="20"/>
      <c r="S548" s="11"/>
      <c r="T548" s="11"/>
    </row>
    <row r="549" spans="1:20" s="3" customFormat="1" ht="15.75">
      <c r="A549" s="21" t="s">
        <v>61</v>
      </c>
      <c r="B549" s="47" t="s">
        <v>19</v>
      </c>
      <c r="C549" s="23" t="s">
        <v>498</v>
      </c>
      <c r="D549" s="24">
        <f>SUM(D550:D575)</f>
        <v>26</v>
      </c>
      <c r="E549" s="25"/>
      <c r="F549" s="25"/>
      <c r="G549" s="25"/>
      <c r="H549" s="25"/>
      <c r="I549" s="75"/>
      <c r="J549" s="76">
        <f>SUM(J550:J575)</f>
        <v>85174</v>
      </c>
      <c r="K549" s="76">
        <f>SUM(K550:K575)</f>
        <v>85174</v>
      </c>
      <c r="L549" s="24"/>
      <c r="M549" s="28"/>
      <c r="N549" s="29"/>
      <c r="P549" s="20"/>
      <c r="Q549" s="11"/>
      <c r="R549" s="20"/>
      <c r="S549" s="11"/>
      <c r="T549" s="11"/>
    </row>
    <row r="550" spans="1:20" ht="63" outlineLevel="1">
      <c r="A550" s="4" t="s">
        <v>85</v>
      </c>
      <c r="B550" s="80" t="s">
        <v>675</v>
      </c>
      <c r="C550" s="31" t="s">
        <v>498</v>
      </c>
      <c r="D550" s="32">
        <v>1</v>
      </c>
      <c r="E550" s="33"/>
      <c r="F550" s="33"/>
      <c r="G550" s="33"/>
      <c r="H550" s="33"/>
      <c r="I550" s="101"/>
      <c r="J550" s="102">
        <v>2866</v>
      </c>
      <c r="K550" s="6">
        <f t="shared" si="32"/>
        <v>2866</v>
      </c>
      <c r="L550" s="32"/>
      <c r="M550" s="35"/>
      <c r="N550" s="7"/>
      <c r="Q550" s="11"/>
      <c r="R550" s="20"/>
      <c r="S550" s="11"/>
      <c r="T550" s="11"/>
    </row>
    <row r="551" spans="1:20" ht="47.25" outlineLevel="1">
      <c r="A551" s="4" t="s">
        <v>90</v>
      </c>
      <c r="B551" s="80" t="s">
        <v>676</v>
      </c>
      <c r="C551" s="31" t="s">
        <v>498</v>
      </c>
      <c r="D551" s="32">
        <v>1</v>
      </c>
      <c r="E551" s="33"/>
      <c r="F551" s="33"/>
      <c r="G551" s="33"/>
      <c r="H551" s="33"/>
      <c r="I551" s="101"/>
      <c r="J551" s="102">
        <v>2665</v>
      </c>
      <c r="K551" s="6">
        <f t="shared" si="32"/>
        <v>2665</v>
      </c>
      <c r="L551" s="32"/>
      <c r="M551" s="35"/>
      <c r="N551" s="7"/>
      <c r="Q551" s="11"/>
      <c r="R551" s="20"/>
      <c r="S551" s="11"/>
      <c r="T551" s="11"/>
    </row>
    <row r="552" spans="1:20" ht="78.75" outlineLevel="1">
      <c r="A552" s="4" t="s">
        <v>122</v>
      </c>
      <c r="B552" s="116" t="s">
        <v>677</v>
      </c>
      <c r="C552" s="31" t="s">
        <v>498</v>
      </c>
      <c r="D552" s="32">
        <v>1</v>
      </c>
      <c r="E552" s="33"/>
      <c r="F552" s="33"/>
      <c r="G552" s="33"/>
      <c r="H552" s="33"/>
      <c r="I552" s="101"/>
      <c r="J552" s="102">
        <v>5737</v>
      </c>
      <c r="K552" s="6">
        <f t="shared" si="32"/>
        <v>5737</v>
      </c>
      <c r="L552" s="32"/>
      <c r="M552" s="35"/>
      <c r="N552" s="7"/>
      <c r="Q552" s="11"/>
      <c r="R552" s="20"/>
      <c r="S552" s="11"/>
      <c r="T552" s="11"/>
    </row>
    <row r="553" spans="1:20" ht="47.25" outlineLevel="1">
      <c r="A553" s="4" t="s">
        <v>201</v>
      </c>
      <c r="B553" s="80" t="s">
        <v>678</v>
      </c>
      <c r="C553" s="31" t="s">
        <v>498</v>
      </c>
      <c r="D553" s="32">
        <v>1</v>
      </c>
      <c r="E553" s="33"/>
      <c r="F553" s="33"/>
      <c r="G553" s="33"/>
      <c r="H553" s="33"/>
      <c r="I553" s="101"/>
      <c r="J553" s="102">
        <v>4272</v>
      </c>
      <c r="K553" s="6">
        <f t="shared" si="32"/>
        <v>4272</v>
      </c>
      <c r="L553" s="32"/>
      <c r="M553" s="35"/>
      <c r="N553" s="7"/>
      <c r="Q553" s="11"/>
      <c r="R553" s="20"/>
      <c r="S553" s="11"/>
      <c r="T553" s="11"/>
    </row>
    <row r="554" spans="1:20" ht="47.25" outlineLevel="1">
      <c r="A554" s="4" t="s">
        <v>426</v>
      </c>
      <c r="B554" s="80" t="s">
        <v>679</v>
      </c>
      <c r="C554" s="31" t="s">
        <v>498</v>
      </c>
      <c r="D554" s="32">
        <v>1</v>
      </c>
      <c r="E554" s="33"/>
      <c r="F554" s="33"/>
      <c r="G554" s="33"/>
      <c r="H554" s="33"/>
      <c r="I554" s="101"/>
      <c r="J554" s="102">
        <v>2706</v>
      </c>
      <c r="K554" s="6">
        <f t="shared" si="32"/>
        <v>2706</v>
      </c>
      <c r="L554" s="32"/>
      <c r="M554" s="35"/>
      <c r="N554" s="7"/>
      <c r="Q554" s="11"/>
      <c r="R554" s="20"/>
      <c r="S554" s="11"/>
      <c r="T554" s="11"/>
    </row>
    <row r="555" spans="1:20" ht="47.25" outlineLevel="1">
      <c r="A555" s="4" t="s">
        <v>427</v>
      </c>
      <c r="B555" s="80" t="s">
        <v>680</v>
      </c>
      <c r="C555" s="31" t="s">
        <v>498</v>
      </c>
      <c r="D555" s="32">
        <v>1</v>
      </c>
      <c r="E555" s="33"/>
      <c r="F555" s="33"/>
      <c r="G555" s="33"/>
      <c r="H555" s="33"/>
      <c r="I555" s="101"/>
      <c r="J555" s="102">
        <v>3703</v>
      </c>
      <c r="K555" s="6">
        <f t="shared" si="32"/>
        <v>3703</v>
      </c>
      <c r="L555" s="32"/>
      <c r="M555" s="35"/>
      <c r="N555" s="7"/>
      <c r="Q555" s="11"/>
      <c r="R555" s="20"/>
      <c r="S555" s="11"/>
      <c r="T555" s="11"/>
    </row>
    <row r="556" spans="1:20" ht="47.25" outlineLevel="1">
      <c r="A556" s="4" t="s">
        <v>428</v>
      </c>
      <c r="B556" s="80" t="s">
        <v>681</v>
      </c>
      <c r="C556" s="31" t="s">
        <v>498</v>
      </c>
      <c r="D556" s="32">
        <v>1</v>
      </c>
      <c r="E556" s="33"/>
      <c r="F556" s="33"/>
      <c r="G556" s="33"/>
      <c r="H556" s="33"/>
      <c r="I556" s="101"/>
      <c r="J556" s="102">
        <v>3617</v>
      </c>
      <c r="K556" s="6">
        <f t="shared" si="32"/>
        <v>3617</v>
      </c>
      <c r="L556" s="32"/>
      <c r="M556" s="35"/>
      <c r="N556" s="7"/>
      <c r="Q556" s="11"/>
      <c r="R556" s="20"/>
      <c r="S556" s="11"/>
      <c r="T556" s="11"/>
    </row>
    <row r="557" spans="1:20" ht="47.25" outlineLevel="1">
      <c r="A557" s="4" t="s">
        <v>429</v>
      </c>
      <c r="B557" s="80" t="s">
        <v>682</v>
      </c>
      <c r="C557" s="31" t="s">
        <v>498</v>
      </c>
      <c r="D557" s="32">
        <v>1</v>
      </c>
      <c r="E557" s="33"/>
      <c r="F557" s="33"/>
      <c r="G557" s="33"/>
      <c r="H557" s="33"/>
      <c r="I557" s="101"/>
      <c r="J557" s="102">
        <v>1971</v>
      </c>
      <c r="K557" s="6">
        <f t="shared" si="32"/>
        <v>1971</v>
      </c>
      <c r="L557" s="32"/>
      <c r="M557" s="35"/>
      <c r="N557" s="7"/>
      <c r="Q557" s="11"/>
      <c r="R557" s="20"/>
      <c r="S557" s="11"/>
      <c r="T557" s="11"/>
    </row>
    <row r="558" spans="1:20" ht="47.25" outlineLevel="1">
      <c r="A558" s="4" t="s">
        <v>430</v>
      </c>
      <c r="B558" s="113" t="s">
        <v>683</v>
      </c>
      <c r="C558" s="31" t="s">
        <v>498</v>
      </c>
      <c r="D558" s="32">
        <v>1</v>
      </c>
      <c r="E558" s="33"/>
      <c r="F558" s="33"/>
      <c r="G558" s="33"/>
      <c r="H558" s="33"/>
      <c r="I558" s="101"/>
      <c r="J558" s="102">
        <v>3003</v>
      </c>
      <c r="K558" s="6">
        <f t="shared" si="32"/>
        <v>3003</v>
      </c>
      <c r="L558" s="32"/>
      <c r="M558" s="35"/>
      <c r="N558" s="7"/>
      <c r="Q558" s="11"/>
      <c r="R558" s="20"/>
      <c r="S558" s="11"/>
      <c r="T558" s="11"/>
    </row>
    <row r="559" spans="1:20" ht="47.25" outlineLevel="1">
      <c r="A559" s="4" t="s">
        <v>431</v>
      </c>
      <c r="B559" s="80" t="s">
        <v>684</v>
      </c>
      <c r="C559" s="31" t="s">
        <v>498</v>
      </c>
      <c r="D559" s="32">
        <v>1</v>
      </c>
      <c r="E559" s="33"/>
      <c r="F559" s="33"/>
      <c r="G559" s="33"/>
      <c r="H559" s="33"/>
      <c r="I559" s="101"/>
      <c r="J559" s="102">
        <v>1685</v>
      </c>
      <c r="K559" s="6">
        <f t="shared" si="32"/>
        <v>1685</v>
      </c>
      <c r="L559" s="32"/>
      <c r="M559" s="35"/>
      <c r="N559" s="7"/>
      <c r="Q559" s="11"/>
      <c r="R559" s="20"/>
      <c r="S559" s="11"/>
      <c r="T559" s="11"/>
    </row>
    <row r="560" spans="1:20" ht="63" outlineLevel="1">
      <c r="A560" s="4" t="s">
        <v>432</v>
      </c>
      <c r="B560" s="80" t="s">
        <v>685</v>
      </c>
      <c r="C560" s="31" t="s">
        <v>498</v>
      </c>
      <c r="D560" s="32">
        <v>1</v>
      </c>
      <c r="E560" s="33"/>
      <c r="F560" s="33"/>
      <c r="G560" s="33"/>
      <c r="H560" s="33"/>
      <c r="I560" s="101"/>
      <c r="J560" s="102">
        <v>1853</v>
      </c>
      <c r="K560" s="6">
        <f t="shared" si="32"/>
        <v>1853</v>
      </c>
      <c r="L560" s="32"/>
      <c r="M560" s="35"/>
      <c r="N560" s="7"/>
      <c r="Q560" s="11"/>
      <c r="R560" s="20"/>
      <c r="S560" s="11"/>
      <c r="T560" s="11"/>
    </row>
    <row r="561" spans="1:20" ht="47.25" outlineLevel="1">
      <c r="A561" s="4" t="s">
        <v>433</v>
      </c>
      <c r="B561" s="80" t="s">
        <v>686</v>
      </c>
      <c r="C561" s="31" t="s">
        <v>498</v>
      </c>
      <c r="D561" s="32">
        <v>1</v>
      </c>
      <c r="E561" s="33"/>
      <c r="F561" s="33"/>
      <c r="G561" s="33"/>
      <c r="H561" s="33"/>
      <c r="I561" s="101"/>
      <c r="J561" s="102">
        <v>3553</v>
      </c>
      <c r="K561" s="6">
        <f t="shared" si="32"/>
        <v>3553</v>
      </c>
      <c r="L561" s="32"/>
      <c r="M561" s="35"/>
      <c r="N561" s="7"/>
      <c r="Q561" s="11"/>
      <c r="R561" s="20"/>
      <c r="S561" s="11"/>
      <c r="T561" s="11"/>
    </row>
    <row r="562" spans="1:20" ht="47.25" outlineLevel="1">
      <c r="A562" s="4" t="s">
        <v>434</v>
      </c>
      <c r="B562" s="80" t="s">
        <v>687</v>
      </c>
      <c r="C562" s="31" t="s">
        <v>498</v>
      </c>
      <c r="D562" s="32">
        <v>1</v>
      </c>
      <c r="E562" s="33"/>
      <c r="F562" s="33"/>
      <c r="G562" s="33"/>
      <c r="H562" s="33"/>
      <c r="I562" s="101"/>
      <c r="J562" s="102">
        <v>3525</v>
      </c>
      <c r="K562" s="6">
        <f t="shared" si="32"/>
        <v>3525</v>
      </c>
      <c r="L562" s="32"/>
      <c r="M562" s="35"/>
      <c r="N562" s="7"/>
      <c r="Q562" s="11"/>
      <c r="R562" s="20"/>
      <c r="S562" s="11"/>
      <c r="T562" s="11"/>
    </row>
    <row r="563" spans="1:20" ht="47.25" outlineLevel="1">
      <c r="A563" s="4" t="s">
        <v>435</v>
      </c>
      <c r="B563" s="80" t="s">
        <v>688</v>
      </c>
      <c r="C563" s="31" t="s">
        <v>498</v>
      </c>
      <c r="D563" s="32">
        <v>1</v>
      </c>
      <c r="E563" s="33"/>
      <c r="F563" s="33"/>
      <c r="G563" s="33"/>
      <c r="H563" s="33"/>
      <c r="I563" s="101"/>
      <c r="J563" s="102">
        <v>4551</v>
      </c>
      <c r="K563" s="6">
        <f t="shared" si="32"/>
        <v>4551</v>
      </c>
      <c r="L563" s="32"/>
      <c r="M563" s="35"/>
      <c r="N563" s="7"/>
      <c r="Q563" s="11"/>
      <c r="R563" s="20"/>
      <c r="S563" s="11"/>
      <c r="T563" s="11"/>
    </row>
    <row r="564" spans="1:20" ht="63" outlineLevel="1">
      <c r="A564" s="4" t="s">
        <v>436</v>
      </c>
      <c r="B564" s="80" t="s">
        <v>689</v>
      </c>
      <c r="C564" s="31" t="s">
        <v>498</v>
      </c>
      <c r="D564" s="32">
        <v>1</v>
      </c>
      <c r="E564" s="33"/>
      <c r="F564" s="33"/>
      <c r="G564" s="33"/>
      <c r="H564" s="33"/>
      <c r="I564" s="101"/>
      <c r="J564" s="102">
        <v>5078</v>
      </c>
      <c r="K564" s="6">
        <f t="shared" si="32"/>
        <v>5078</v>
      </c>
      <c r="L564" s="32"/>
      <c r="M564" s="35"/>
      <c r="N564" s="7"/>
      <c r="Q564" s="11"/>
      <c r="R564" s="20"/>
      <c r="S564" s="11"/>
      <c r="T564" s="11"/>
    </row>
    <row r="565" spans="1:20" ht="47.25" outlineLevel="1">
      <c r="A565" s="4" t="s">
        <v>437</v>
      </c>
      <c r="B565" s="80" t="s">
        <v>690</v>
      </c>
      <c r="C565" s="31" t="s">
        <v>498</v>
      </c>
      <c r="D565" s="32">
        <v>1</v>
      </c>
      <c r="E565" s="33"/>
      <c r="F565" s="33"/>
      <c r="G565" s="33"/>
      <c r="H565" s="33"/>
      <c r="I565" s="101"/>
      <c r="J565" s="102">
        <v>2452</v>
      </c>
      <c r="K565" s="6">
        <f t="shared" si="32"/>
        <v>2452</v>
      </c>
      <c r="L565" s="32"/>
      <c r="M565" s="35"/>
      <c r="N565" s="7"/>
      <c r="Q565" s="11"/>
      <c r="R565" s="20"/>
      <c r="S565" s="11"/>
      <c r="T565" s="11"/>
    </row>
    <row r="566" spans="1:20" ht="47.25" outlineLevel="1">
      <c r="A566" s="4" t="s">
        <v>438</v>
      </c>
      <c r="B566" s="80" t="s">
        <v>691</v>
      </c>
      <c r="C566" s="31" t="s">
        <v>498</v>
      </c>
      <c r="D566" s="32">
        <v>1</v>
      </c>
      <c r="E566" s="33"/>
      <c r="F566" s="33"/>
      <c r="G566" s="33"/>
      <c r="H566" s="33"/>
      <c r="I566" s="101"/>
      <c r="J566" s="102">
        <v>2255</v>
      </c>
      <c r="K566" s="6">
        <f t="shared" si="32"/>
        <v>2255</v>
      </c>
      <c r="L566" s="32"/>
      <c r="M566" s="35"/>
      <c r="N566" s="7"/>
      <c r="Q566" s="11"/>
      <c r="R566" s="20"/>
      <c r="S566" s="11"/>
      <c r="T566" s="11"/>
    </row>
    <row r="567" spans="1:20" ht="47.25" outlineLevel="1">
      <c r="A567" s="4" t="s">
        <v>439</v>
      </c>
      <c r="B567" s="113" t="s">
        <v>692</v>
      </c>
      <c r="C567" s="31" t="s">
        <v>498</v>
      </c>
      <c r="D567" s="32">
        <v>1</v>
      </c>
      <c r="E567" s="33"/>
      <c r="F567" s="33"/>
      <c r="G567" s="33"/>
      <c r="H567" s="33"/>
      <c r="I567" s="101"/>
      <c r="J567" s="102">
        <v>3162</v>
      </c>
      <c r="K567" s="6">
        <f t="shared" si="32"/>
        <v>3162</v>
      </c>
      <c r="L567" s="32"/>
      <c r="M567" s="35"/>
      <c r="N567" s="7"/>
      <c r="Q567" s="11"/>
      <c r="R567" s="20"/>
      <c r="S567" s="11"/>
      <c r="T567" s="11"/>
    </row>
    <row r="568" spans="1:20" ht="63" outlineLevel="1">
      <c r="A568" s="4" t="s">
        <v>440</v>
      </c>
      <c r="B568" s="80" t="s">
        <v>693</v>
      </c>
      <c r="C568" s="31" t="s">
        <v>498</v>
      </c>
      <c r="D568" s="32">
        <v>1</v>
      </c>
      <c r="E568" s="33"/>
      <c r="F568" s="33"/>
      <c r="G568" s="33"/>
      <c r="H568" s="33"/>
      <c r="I568" s="101"/>
      <c r="J568" s="102">
        <v>4643</v>
      </c>
      <c r="K568" s="6">
        <f t="shared" si="32"/>
        <v>4643</v>
      </c>
      <c r="L568" s="32"/>
      <c r="M568" s="35"/>
      <c r="N568" s="7"/>
      <c r="Q568" s="11"/>
      <c r="R568" s="20"/>
      <c r="S568" s="11"/>
      <c r="T568" s="11"/>
    </row>
    <row r="569" spans="1:20" ht="47.25" outlineLevel="1">
      <c r="A569" s="4" t="s">
        <v>441</v>
      </c>
      <c r="B569" s="80" t="s">
        <v>694</v>
      </c>
      <c r="C569" s="31" t="s">
        <v>498</v>
      </c>
      <c r="D569" s="32">
        <v>1</v>
      </c>
      <c r="E569" s="33"/>
      <c r="F569" s="33"/>
      <c r="G569" s="33"/>
      <c r="H569" s="33"/>
      <c r="I569" s="101"/>
      <c r="J569" s="102">
        <v>5172</v>
      </c>
      <c r="K569" s="6">
        <f t="shared" si="32"/>
        <v>5172</v>
      </c>
      <c r="L569" s="32"/>
      <c r="M569" s="35"/>
      <c r="N569" s="7"/>
      <c r="Q569" s="11"/>
      <c r="R569" s="20"/>
      <c r="S569" s="11"/>
      <c r="T569" s="11"/>
    </row>
    <row r="570" spans="1:20" ht="47.25" outlineLevel="1">
      <c r="A570" s="4" t="s">
        <v>442</v>
      </c>
      <c r="B570" s="80" t="s">
        <v>695</v>
      </c>
      <c r="C570" s="31" t="s">
        <v>498</v>
      </c>
      <c r="D570" s="32">
        <v>1</v>
      </c>
      <c r="E570" s="33"/>
      <c r="F570" s="33"/>
      <c r="G570" s="33"/>
      <c r="H570" s="33"/>
      <c r="I570" s="101"/>
      <c r="J570" s="102">
        <v>2396</v>
      </c>
      <c r="K570" s="6">
        <f t="shared" si="32"/>
        <v>2396</v>
      </c>
      <c r="L570" s="32"/>
      <c r="M570" s="35"/>
      <c r="N570" s="7"/>
      <c r="Q570" s="11"/>
      <c r="R570" s="20"/>
      <c r="S570" s="11"/>
      <c r="T570" s="11"/>
    </row>
    <row r="571" spans="1:20" ht="47.25" outlineLevel="1">
      <c r="A571" s="4" t="s">
        <v>443</v>
      </c>
      <c r="B571" s="80" t="s">
        <v>696</v>
      </c>
      <c r="C571" s="31" t="s">
        <v>498</v>
      </c>
      <c r="D571" s="32">
        <v>1</v>
      </c>
      <c r="E571" s="33"/>
      <c r="F571" s="33"/>
      <c r="G571" s="33"/>
      <c r="H571" s="33"/>
      <c r="I571" s="101"/>
      <c r="J571" s="102">
        <v>4510</v>
      </c>
      <c r="K571" s="6">
        <f t="shared" si="32"/>
        <v>4510</v>
      </c>
      <c r="L571" s="32"/>
      <c r="M571" s="35"/>
      <c r="N571" s="7"/>
      <c r="Q571" s="11"/>
      <c r="R571" s="20"/>
      <c r="S571" s="11"/>
      <c r="T571" s="11"/>
    </row>
    <row r="572" spans="1:20" ht="47.25" outlineLevel="1">
      <c r="A572" s="4" t="s">
        <v>444</v>
      </c>
      <c r="B572" s="113" t="s">
        <v>697</v>
      </c>
      <c r="C572" s="31" t="s">
        <v>498</v>
      </c>
      <c r="D572" s="32">
        <v>1</v>
      </c>
      <c r="E572" s="33"/>
      <c r="F572" s="33"/>
      <c r="G572" s="33"/>
      <c r="H572" s="33"/>
      <c r="I572" s="101"/>
      <c r="J572" s="102">
        <v>2355</v>
      </c>
      <c r="K572" s="6">
        <f t="shared" si="32"/>
        <v>2355</v>
      </c>
      <c r="L572" s="32"/>
      <c r="M572" s="35"/>
      <c r="N572" s="7"/>
      <c r="Q572" s="11"/>
      <c r="R572" s="20"/>
      <c r="S572" s="11"/>
      <c r="T572" s="11"/>
    </row>
    <row r="573" spans="1:20" ht="78.75" outlineLevel="1">
      <c r="A573" s="4" t="s">
        <v>445</v>
      </c>
      <c r="B573" s="113" t="s">
        <v>698</v>
      </c>
      <c r="C573" s="31" t="s">
        <v>498</v>
      </c>
      <c r="D573" s="32">
        <v>1</v>
      </c>
      <c r="E573" s="33"/>
      <c r="F573" s="33"/>
      <c r="G573" s="33"/>
      <c r="H573" s="33"/>
      <c r="I573" s="101"/>
      <c r="J573" s="102">
        <v>2400</v>
      </c>
      <c r="K573" s="6">
        <f>J573</f>
        <v>2400</v>
      </c>
      <c r="L573" s="32"/>
      <c r="M573" s="35"/>
      <c r="N573" s="7"/>
      <c r="Q573" s="11"/>
      <c r="R573" s="20"/>
      <c r="S573" s="11"/>
      <c r="T573" s="11"/>
    </row>
    <row r="574" spans="1:20" ht="47.25" outlineLevel="1">
      <c r="A574" s="4" t="s">
        <v>446</v>
      </c>
      <c r="B574" s="80" t="s">
        <v>699</v>
      </c>
      <c r="C574" s="31" t="s">
        <v>498</v>
      </c>
      <c r="D574" s="32">
        <v>1</v>
      </c>
      <c r="E574" s="33"/>
      <c r="F574" s="33"/>
      <c r="G574" s="33"/>
      <c r="H574" s="33"/>
      <c r="I574" s="101"/>
      <c r="J574" s="102">
        <v>2295</v>
      </c>
      <c r="K574" s="6">
        <f>J574</f>
        <v>2295</v>
      </c>
      <c r="L574" s="32"/>
      <c r="M574" s="35"/>
      <c r="N574" s="7"/>
      <c r="Q574" s="11"/>
      <c r="R574" s="20"/>
      <c r="S574" s="11"/>
      <c r="T574" s="11"/>
    </row>
    <row r="575" spans="1:20" ht="47.25" outlineLevel="1">
      <c r="A575" s="4" t="s">
        <v>447</v>
      </c>
      <c r="B575" s="80" t="s">
        <v>700</v>
      </c>
      <c r="C575" s="31" t="s">
        <v>498</v>
      </c>
      <c r="D575" s="32">
        <v>1</v>
      </c>
      <c r="E575" s="33"/>
      <c r="F575" s="33"/>
      <c r="G575" s="33"/>
      <c r="H575" s="33"/>
      <c r="I575" s="101"/>
      <c r="J575" s="102">
        <v>2749</v>
      </c>
      <c r="K575" s="6">
        <f>J575</f>
        <v>2749</v>
      </c>
      <c r="L575" s="32"/>
      <c r="M575" s="35"/>
      <c r="N575" s="7"/>
      <c r="Q575" s="11"/>
      <c r="R575" s="20"/>
      <c r="S575" s="11"/>
      <c r="T575" s="11"/>
    </row>
    <row r="576" spans="1:20" s="3" customFormat="1" ht="15.75">
      <c r="A576" s="21" t="s">
        <v>62</v>
      </c>
      <c r="B576" s="47" t="s">
        <v>262</v>
      </c>
      <c r="C576" s="23" t="s">
        <v>499</v>
      </c>
      <c r="D576" s="24">
        <f>D577+D580+D594</f>
        <v>873</v>
      </c>
      <c r="E576" s="25"/>
      <c r="F576" s="25"/>
      <c r="G576" s="25"/>
      <c r="H576" s="25"/>
      <c r="I576" s="26"/>
      <c r="J576" s="27">
        <f>J577+J580+J594</f>
        <v>56147</v>
      </c>
      <c r="K576" s="27">
        <f>K577+K580+K594</f>
        <v>56147</v>
      </c>
      <c r="L576" s="24"/>
      <c r="M576" s="28"/>
      <c r="N576" s="29"/>
      <c r="P576" s="20"/>
      <c r="Q576" s="11"/>
      <c r="R576" s="20"/>
      <c r="S576" s="11"/>
      <c r="T576" s="11"/>
    </row>
    <row r="577" spans="1:20" s="65" customFormat="1" ht="15.75">
      <c r="A577" s="36" t="s">
        <v>123</v>
      </c>
      <c r="B577" s="37" t="s">
        <v>306</v>
      </c>
      <c r="C577" s="38" t="s">
        <v>499</v>
      </c>
      <c r="D577" s="39">
        <f>SUM(D578:D579)</f>
        <v>15</v>
      </c>
      <c r="E577" s="40"/>
      <c r="F577" s="40"/>
      <c r="G577" s="40"/>
      <c r="H577" s="40"/>
      <c r="I577" s="73"/>
      <c r="J577" s="74">
        <f>SUM(J578:J579)</f>
        <v>2032</v>
      </c>
      <c r="K577" s="74">
        <f>SUM(K578:K579)</f>
        <v>2032</v>
      </c>
      <c r="L577" s="39"/>
      <c r="M577" s="43"/>
      <c r="N577" s="44"/>
      <c r="O577" s="1"/>
      <c r="P577" s="66"/>
      <c r="Q577" s="11"/>
      <c r="R577" s="20"/>
      <c r="S577" s="11"/>
      <c r="T577" s="11"/>
    </row>
    <row r="578" spans="1:20" ht="15.75" outlineLevel="1">
      <c r="A578" s="4" t="s">
        <v>204</v>
      </c>
      <c r="B578" s="80" t="s">
        <v>308</v>
      </c>
      <c r="C578" s="31" t="s">
        <v>499</v>
      </c>
      <c r="D578" s="67">
        <v>10</v>
      </c>
      <c r="E578" s="68">
        <v>118</v>
      </c>
      <c r="F578" s="68">
        <f>E578+(E578*$F$7)</f>
        <v>124</v>
      </c>
      <c r="G578" s="68">
        <f>F578+(F578*$G$7)</f>
        <v>129</v>
      </c>
      <c r="H578" s="68">
        <f>G578+(G578*$H$7)</f>
        <v>134</v>
      </c>
      <c r="I578" s="69"/>
      <c r="J578" s="117">
        <v>1289</v>
      </c>
      <c r="K578" s="6">
        <f>J578</f>
        <v>1289</v>
      </c>
      <c r="L578" s="32"/>
      <c r="M578" s="35"/>
      <c r="N578" s="7"/>
      <c r="Q578" s="11"/>
      <c r="R578" s="20"/>
      <c r="S578" s="11"/>
      <c r="T578" s="11"/>
    </row>
    <row r="579" spans="1:20" ht="15.75" outlineLevel="1">
      <c r="A579" s="4" t="s">
        <v>205</v>
      </c>
      <c r="B579" s="80" t="s">
        <v>309</v>
      </c>
      <c r="C579" s="31" t="s">
        <v>499</v>
      </c>
      <c r="D579" s="67">
        <v>5</v>
      </c>
      <c r="E579" s="68">
        <v>136</v>
      </c>
      <c r="F579" s="68">
        <f aca="true" t="shared" si="33" ref="F579:F598">E579+(E579*$F$7)</f>
        <v>143</v>
      </c>
      <c r="G579" s="68">
        <f aca="true" t="shared" si="34" ref="G579:G598">F579+(F579*$G$7)</f>
        <v>149</v>
      </c>
      <c r="H579" s="68">
        <f aca="true" t="shared" si="35" ref="H579:H598">G579+(G579*$H$7)</f>
        <v>155</v>
      </c>
      <c r="I579" s="69"/>
      <c r="J579" s="117">
        <v>743</v>
      </c>
      <c r="K579" s="6">
        <f>J579</f>
        <v>743</v>
      </c>
      <c r="L579" s="32"/>
      <c r="M579" s="35"/>
      <c r="N579" s="7"/>
      <c r="Q579" s="11"/>
      <c r="R579" s="20"/>
      <c r="S579" s="11"/>
      <c r="T579" s="11"/>
    </row>
    <row r="580" spans="1:20" s="65" customFormat="1" ht="15.75">
      <c r="A580" s="36" t="s">
        <v>208</v>
      </c>
      <c r="B580" s="37" t="s">
        <v>141</v>
      </c>
      <c r="C580" s="38" t="s">
        <v>499</v>
      </c>
      <c r="D580" s="39">
        <f>SUM(D581:D593)</f>
        <v>830</v>
      </c>
      <c r="E580" s="40"/>
      <c r="F580" s="68">
        <f t="shared" si="33"/>
        <v>0</v>
      </c>
      <c r="G580" s="68">
        <f t="shared" si="34"/>
        <v>0</v>
      </c>
      <c r="H580" s="68">
        <f t="shared" si="35"/>
        <v>0</v>
      </c>
      <c r="I580" s="73"/>
      <c r="J580" s="74">
        <f>SUM(J581:J593)</f>
        <v>37392</v>
      </c>
      <c r="K580" s="74">
        <f>SUM(K581:K593)</f>
        <v>37392</v>
      </c>
      <c r="L580" s="39"/>
      <c r="M580" s="43"/>
      <c r="N580" s="44"/>
      <c r="P580" s="66"/>
      <c r="Q580" s="11"/>
      <c r="R580" s="20"/>
      <c r="S580" s="11"/>
      <c r="T580" s="11"/>
    </row>
    <row r="581" spans="1:20" ht="15.75" outlineLevel="1">
      <c r="A581" s="4" t="s">
        <v>210</v>
      </c>
      <c r="B581" s="80" t="s">
        <v>264</v>
      </c>
      <c r="C581" s="31" t="s">
        <v>499</v>
      </c>
      <c r="D581" s="67">
        <v>220</v>
      </c>
      <c r="E581" s="68">
        <v>10</v>
      </c>
      <c r="F581" s="68">
        <f t="shared" si="33"/>
        <v>11</v>
      </c>
      <c r="G581" s="68">
        <f t="shared" si="34"/>
        <v>11</v>
      </c>
      <c r="H581" s="68">
        <f t="shared" si="35"/>
        <v>11</v>
      </c>
      <c r="I581" s="69"/>
      <c r="J581" s="117">
        <v>2404</v>
      </c>
      <c r="K581" s="6">
        <f aca="true" t="shared" si="36" ref="K581:K593">J581</f>
        <v>2404</v>
      </c>
      <c r="L581" s="32"/>
      <c r="M581" s="35"/>
      <c r="N581" s="7"/>
      <c r="Q581" s="11"/>
      <c r="R581" s="20"/>
      <c r="S581" s="11"/>
      <c r="T581" s="11"/>
    </row>
    <row r="582" spans="1:20" ht="15.75" outlineLevel="1">
      <c r="A582" s="4" t="s">
        <v>211</v>
      </c>
      <c r="B582" s="80" t="s">
        <v>265</v>
      </c>
      <c r="C582" s="31" t="s">
        <v>499</v>
      </c>
      <c r="D582" s="67">
        <v>80</v>
      </c>
      <c r="E582" s="68">
        <v>15</v>
      </c>
      <c r="F582" s="68">
        <f t="shared" si="33"/>
        <v>16</v>
      </c>
      <c r="G582" s="68">
        <f t="shared" si="34"/>
        <v>17</v>
      </c>
      <c r="H582" s="68">
        <f t="shared" si="35"/>
        <v>18</v>
      </c>
      <c r="I582" s="69"/>
      <c r="J582" s="117">
        <v>1311</v>
      </c>
      <c r="K582" s="6">
        <f t="shared" si="36"/>
        <v>1311</v>
      </c>
      <c r="L582" s="32"/>
      <c r="M582" s="35"/>
      <c r="N582" s="7"/>
      <c r="Q582" s="11"/>
      <c r="R582" s="20"/>
      <c r="S582" s="11"/>
      <c r="T582" s="11"/>
    </row>
    <row r="583" spans="1:20" ht="15.75" outlineLevel="1">
      <c r="A583" s="4" t="s">
        <v>212</v>
      </c>
      <c r="B583" s="80" t="s">
        <v>266</v>
      </c>
      <c r="C583" s="31" t="s">
        <v>499</v>
      </c>
      <c r="D583" s="67">
        <v>300</v>
      </c>
      <c r="E583" s="68">
        <v>20</v>
      </c>
      <c r="F583" s="68">
        <f t="shared" si="33"/>
        <v>21</v>
      </c>
      <c r="G583" s="68">
        <f t="shared" si="34"/>
        <v>22</v>
      </c>
      <c r="H583" s="68">
        <f t="shared" si="35"/>
        <v>23</v>
      </c>
      <c r="I583" s="69"/>
      <c r="J583" s="117">
        <v>6556</v>
      </c>
      <c r="K583" s="6">
        <f t="shared" si="36"/>
        <v>6556</v>
      </c>
      <c r="L583" s="32"/>
      <c r="M583" s="35"/>
      <c r="N583" s="7"/>
      <c r="Q583" s="11"/>
      <c r="R583" s="20"/>
      <c r="S583" s="11"/>
      <c r="T583" s="11"/>
    </row>
    <row r="584" spans="1:20" ht="15.75" outlineLevel="1">
      <c r="A584" s="4" t="s">
        <v>213</v>
      </c>
      <c r="B584" s="80" t="s">
        <v>268</v>
      </c>
      <c r="C584" s="31" t="s">
        <v>499</v>
      </c>
      <c r="D584" s="67">
        <v>100</v>
      </c>
      <c r="E584" s="68">
        <v>33</v>
      </c>
      <c r="F584" s="68">
        <f t="shared" si="33"/>
        <v>35</v>
      </c>
      <c r="G584" s="68">
        <f t="shared" si="34"/>
        <v>36</v>
      </c>
      <c r="H584" s="68">
        <f t="shared" si="35"/>
        <v>37</v>
      </c>
      <c r="I584" s="69"/>
      <c r="J584" s="117">
        <v>3606</v>
      </c>
      <c r="K584" s="6">
        <f t="shared" si="36"/>
        <v>3606</v>
      </c>
      <c r="L584" s="32"/>
      <c r="M584" s="35"/>
      <c r="N584" s="7"/>
      <c r="Q584" s="11"/>
      <c r="R584" s="20"/>
      <c r="S584" s="11"/>
      <c r="T584" s="11"/>
    </row>
    <row r="585" spans="1:20" ht="15.75" outlineLevel="1">
      <c r="A585" s="4" t="s">
        <v>312</v>
      </c>
      <c r="B585" s="80" t="s">
        <v>269</v>
      </c>
      <c r="C585" s="31" t="s">
        <v>499</v>
      </c>
      <c r="D585" s="67">
        <v>70</v>
      </c>
      <c r="E585" s="68">
        <v>59</v>
      </c>
      <c r="F585" s="68">
        <f t="shared" si="33"/>
        <v>62</v>
      </c>
      <c r="G585" s="68">
        <f t="shared" si="34"/>
        <v>64</v>
      </c>
      <c r="H585" s="68">
        <f t="shared" si="35"/>
        <v>67</v>
      </c>
      <c r="I585" s="69"/>
      <c r="J585" s="117">
        <v>4513</v>
      </c>
      <c r="K585" s="6">
        <f t="shared" si="36"/>
        <v>4513</v>
      </c>
      <c r="L585" s="32"/>
      <c r="M585" s="35"/>
      <c r="N585" s="7"/>
      <c r="Q585" s="11"/>
      <c r="R585" s="20"/>
      <c r="S585" s="11"/>
      <c r="T585" s="11"/>
    </row>
    <row r="586" spans="1:20" ht="15.75" outlineLevel="1">
      <c r="A586" s="4" t="s">
        <v>313</v>
      </c>
      <c r="B586" s="80" t="s">
        <v>270</v>
      </c>
      <c r="C586" s="31" t="s">
        <v>499</v>
      </c>
      <c r="D586" s="67">
        <v>20</v>
      </c>
      <c r="E586" s="68">
        <v>73</v>
      </c>
      <c r="F586" s="68">
        <f t="shared" si="33"/>
        <v>77</v>
      </c>
      <c r="G586" s="68">
        <f t="shared" si="34"/>
        <v>80</v>
      </c>
      <c r="H586" s="68">
        <f t="shared" si="35"/>
        <v>83</v>
      </c>
      <c r="I586" s="69"/>
      <c r="J586" s="117">
        <v>1595</v>
      </c>
      <c r="K586" s="6">
        <f t="shared" si="36"/>
        <v>1595</v>
      </c>
      <c r="L586" s="32"/>
      <c r="M586" s="35"/>
      <c r="N586" s="7"/>
      <c r="Q586" s="11"/>
      <c r="R586" s="20"/>
      <c r="S586" s="11"/>
      <c r="T586" s="11"/>
    </row>
    <row r="587" spans="1:20" ht="15.75" outlineLevel="1">
      <c r="A587" s="4" t="s">
        <v>314</v>
      </c>
      <c r="B587" s="80" t="s">
        <v>271</v>
      </c>
      <c r="C587" s="31" t="s">
        <v>499</v>
      </c>
      <c r="D587" s="67">
        <v>30</v>
      </c>
      <c r="E587" s="68">
        <v>146</v>
      </c>
      <c r="F587" s="68">
        <f t="shared" si="33"/>
        <v>153</v>
      </c>
      <c r="G587" s="68">
        <f t="shared" si="34"/>
        <v>159</v>
      </c>
      <c r="H587" s="68">
        <f t="shared" si="35"/>
        <v>165</v>
      </c>
      <c r="I587" s="69"/>
      <c r="J587" s="117">
        <v>4786</v>
      </c>
      <c r="K587" s="6">
        <f t="shared" si="36"/>
        <v>4786</v>
      </c>
      <c r="L587" s="32"/>
      <c r="M587" s="35"/>
      <c r="N587" s="7"/>
      <c r="Q587" s="11"/>
      <c r="R587" s="20"/>
      <c r="S587" s="11"/>
      <c r="T587" s="11"/>
    </row>
    <row r="588" spans="1:20" ht="15.75" outlineLevel="1">
      <c r="A588" s="4" t="s">
        <v>315</v>
      </c>
      <c r="B588" s="80" t="s">
        <v>272</v>
      </c>
      <c r="C588" s="31" t="s">
        <v>499</v>
      </c>
      <c r="D588" s="67">
        <v>1</v>
      </c>
      <c r="E588" s="68">
        <v>399</v>
      </c>
      <c r="F588" s="68">
        <f t="shared" si="33"/>
        <v>419</v>
      </c>
      <c r="G588" s="68">
        <f t="shared" si="34"/>
        <v>436</v>
      </c>
      <c r="H588" s="68">
        <f t="shared" si="35"/>
        <v>453</v>
      </c>
      <c r="I588" s="69"/>
      <c r="J588" s="117">
        <v>436</v>
      </c>
      <c r="K588" s="6">
        <f t="shared" si="36"/>
        <v>436</v>
      </c>
      <c r="L588" s="32"/>
      <c r="M588" s="35"/>
      <c r="N588" s="7"/>
      <c r="Q588" s="11"/>
      <c r="R588" s="20"/>
      <c r="S588" s="11"/>
      <c r="T588" s="11"/>
    </row>
    <row r="589" spans="1:20" ht="15.75" outlineLevel="1">
      <c r="A589" s="4" t="s">
        <v>316</v>
      </c>
      <c r="B589" s="80" t="s">
        <v>273</v>
      </c>
      <c r="C589" s="31" t="s">
        <v>499</v>
      </c>
      <c r="D589" s="67">
        <v>2</v>
      </c>
      <c r="E589" s="68">
        <v>660</v>
      </c>
      <c r="F589" s="68">
        <f t="shared" si="33"/>
        <v>693</v>
      </c>
      <c r="G589" s="68">
        <f t="shared" si="34"/>
        <v>721</v>
      </c>
      <c r="H589" s="68">
        <f t="shared" si="35"/>
        <v>750</v>
      </c>
      <c r="I589" s="69"/>
      <c r="J589" s="117">
        <v>1442</v>
      </c>
      <c r="K589" s="6">
        <f t="shared" si="36"/>
        <v>1442</v>
      </c>
      <c r="L589" s="32"/>
      <c r="M589" s="35"/>
      <c r="N589" s="7"/>
      <c r="Q589" s="11"/>
      <c r="R589" s="20"/>
      <c r="S589" s="11"/>
      <c r="T589" s="11"/>
    </row>
    <row r="590" spans="1:20" ht="15.75" outlineLevel="1">
      <c r="A590" s="4" t="s">
        <v>317</v>
      </c>
      <c r="B590" s="80" t="s">
        <v>274</v>
      </c>
      <c r="C590" s="31" t="s">
        <v>499</v>
      </c>
      <c r="D590" s="67">
        <v>2</v>
      </c>
      <c r="E590" s="68">
        <v>948</v>
      </c>
      <c r="F590" s="68">
        <f t="shared" si="33"/>
        <v>995</v>
      </c>
      <c r="G590" s="68">
        <f t="shared" si="34"/>
        <v>1035</v>
      </c>
      <c r="H590" s="68">
        <f t="shared" si="35"/>
        <v>1076</v>
      </c>
      <c r="I590" s="69"/>
      <c r="J590" s="117">
        <v>2072</v>
      </c>
      <c r="K590" s="6">
        <f t="shared" si="36"/>
        <v>2072</v>
      </c>
      <c r="L590" s="32"/>
      <c r="M590" s="35"/>
      <c r="N590" s="7"/>
      <c r="Q590" s="11"/>
      <c r="R590" s="20"/>
      <c r="S590" s="11"/>
      <c r="T590" s="11"/>
    </row>
    <row r="591" spans="1:20" ht="15.75" outlineLevel="1">
      <c r="A591" s="4" t="s">
        <v>318</v>
      </c>
      <c r="B591" s="80" t="s">
        <v>275</v>
      </c>
      <c r="C591" s="31" t="s">
        <v>499</v>
      </c>
      <c r="D591" s="67">
        <v>2</v>
      </c>
      <c r="E591" s="68">
        <v>850</v>
      </c>
      <c r="F591" s="68">
        <f t="shared" si="33"/>
        <v>893</v>
      </c>
      <c r="G591" s="68">
        <f t="shared" si="34"/>
        <v>929</v>
      </c>
      <c r="H591" s="68">
        <f t="shared" si="35"/>
        <v>966</v>
      </c>
      <c r="I591" s="69"/>
      <c r="J591" s="117">
        <v>1858</v>
      </c>
      <c r="K591" s="6">
        <f t="shared" si="36"/>
        <v>1858</v>
      </c>
      <c r="L591" s="32"/>
      <c r="M591" s="35"/>
      <c r="N591" s="7"/>
      <c r="Q591" s="11"/>
      <c r="R591" s="20"/>
      <c r="S591" s="11"/>
      <c r="T591" s="11"/>
    </row>
    <row r="592" spans="1:20" ht="15.75" outlineLevel="1">
      <c r="A592" s="4" t="s">
        <v>319</v>
      </c>
      <c r="B592" s="80" t="s">
        <v>276</v>
      </c>
      <c r="C592" s="31" t="s">
        <v>499</v>
      </c>
      <c r="D592" s="67">
        <v>2</v>
      </c>
      <c r="E592" s="68">
        <v>1836</v>
      </c>
      <c r="F592" s="68">
        <f t="shared" si="33"/>
        <v>1928</v>
      </c>
      <c r="G592" s="68">
        <f t="shared" si="34"/>
        <v>2005</v>
      </c>
      <c r="H592" s="68">
        <f t="shared" si="35"/>
        <v>2085</v>
      </c>
      <c r="I592" s="69"/>
      <c r="J592" s="117">
        <v>4012</v>
      </c>
      <c r="K592" s="6">
        <f t="shared" si="36"/>
        <v>4012</v>
      </c>
      <c r="L592" s="32"/>
      <c r="M592" s="35"/>
      <c r="N592" s="7"/>
      <c r="Q592" s="11"/>
      <c r="R592" s="20"/>
      <c r="S592" s="11"/>
      <c r="T592" s="11"/>
    </row>
    <row r="593" spans="1:20" ht="15.75" outlineLevel="1">
      <c r="A593" s="4" t="s">
        <v>320</v>
      </c>
      <c r="B593" s="80" t="s">
        <v>277</v>
      </c>
      <c r="C593" s="31" t="s">
        <v>499</v>
      </c>
      <c r="D593" s="67">
        <v>1</v>
      </c>
      <c r="E593" s="68">
        <v>2563</v>
      </c>
      <c r="F593" s="68">
        <f t="shared" si="33"/>
        <v>2691</v>
      </c>
      <c r="G593" s="68">
        <f t="shared" si="34"/>
        <v>2799</v>
      </c>
      <c r="H593" s="68">
        <f t="shared" si="35"/>
        <v>2911</v>
      </c>
      <c r="I593" s="69"/>
      <c r="J593" s="117">
        <v>2801</v>
      </c>
      <c r="K593" s="6">
        <f t="shared" si="36"/>
        <v>2801</v>
      </c>
      <c r="L593" s="32"/>
      <c r="M593" s="35"/>
      <c r="N593" s="7"/>
      <c r="Q593" s="11"/>
      <c r="R593" s="20"/>
      <c r="S593" s="11"/>
      <c r="T593" s="11"/>
    </row>
    <row r="594" spans="1:20" s="65" customFormat="1" ht="15.75">
      <c r="A594" s="36" t="s">
        <v>321</v>
      </c>
      <c r="B594" s="37" t="s">
        <v>143</v>
      </c>
      <c r="C594" s="38" t="s">
        <v>499</v>
      </c>
      <c r="D594" s="39">
        <f>SUM(D595:D598)</f>
        <v>28</v>
      </c>
      <c r="E594" s="40"/>
      <c r="F594" s="68">
        <f t="shared" si="33"/>
        <v>0</v>
      </c>
      <c r="G594" s="68">
        <f t="shared" si="34"/>
        <v>0</v>
      </c>
      <c r="H594" s="68">
        <f t="shared" si="35"/>
        <v>0</v>
      </c>
      <c r="I594" s="41"/>
      <c r="J594" s="42">
        <f>SUM(J595:J598)</f>
        <v>16723</v>
      </c>
      <c r="K594" s="42">
        <f>SUM(K595:K598)</f>
        <v>16723</v>
      </c>
      <c r="L594" s="39"/>
      <c r="M594" s="43"/>
      <c r="N594" s="44"/>
      <c r="P594" s="66"/>
      <c r="Q594" s="11"/>
      <c r="R594" s="20"/>
      <c r="S594" s="11"/>
      <c r="T594" s="11"/>
    </row>
    <row r="595" spans="1:20" ht="15.75" outlineLevel="1">
      <c r="A595" s="4" t="s">
        <v>322</v>
      </c>
      <c r="B595" s="80" t="s">
        <v>471</v>
      </c>
      <c r="C595" s="31" t="s">
        <v>499</v>
      </c>
      <c r="D595" s="67">
        <v>4</v>
      </c>
      <c r="E595" s="68">
        <v>1180</v>
      </c>
      <c r="F595" s="68">
        <f t="shared" si="33"/>
        <v>1239</v>
      </c>
      <c r="G595" s="68">
        <f t="shared" si="34"/>
        <v>1289</v>
      </c>
      <c r="H595" s="68">
        <f t="shared" si="35"/>
        <v>1341</v>
      </c>
      <c r="I595" s="69"/>
      <c r="J595" s="117">
        <v>2623</v>
      </c>
      <c r="K595" s="6">
        <f>J595</f>
        <v>2623</v>
      </c>
      <c r="L595" s="32"/>
      <c r="M595" s="35"/>
      <c r="N595" s="7"/>
      <c r="Q595" s="11"/>
      <c r="R595" s="20"/>
      <c r="S595" s="11"/>
      <c r="T595" s="11"/>
    </row>
    <row r="596" spans="1:20" ht="15.75" outlineLevel="1">
      <c r="A596" s="4" t="s">
        <v>323</v>
      </c>
      <c r="B596" s="80" t="s">
        <v>298</v>
      </c>
      <c r="C596" s="31" t="s">
        <v>499</v>
      </c>
      <c r="D596" s="67">
        <v>8</v>
      </c>
      <c r="E596" s="68">
        <v>300</v>
      </c>
      <c r="F596" s="68">
        <f t="shared" si="33"/>
        <v>315</v>
      </c>
      <c r="G596" s="68">
        <f t="shared" si="34"/>
        <v>328</v>
      </c>
      <c r="H596" s="68">
        <f t="shared" si="35"/>
        <v>341</v>
      </c>
      <c r="I596" s="69"/>
      <c r="J596" s="117">
        <v>3835</v>
      </c>
      <c r="K596" s="6">
        <f>J596</f>
        <v>3835</v>
      </c>
      <c r="L596" s="32"/>
      <c r="M596" s="35"/>
      <c r="N596" s="7"/>
      <c r="Q596" s="11"/>
      <c r="R596" s="20"/>
      <c r="S596" s="11"/>
      <c r="T596" s="11"/>
    </row>
    <row r="597" spans="1:20" ht="15.75" outlineLevel="1">
      <c r="A597" s="4" t="s">
        <v>324</v>
      </c>
      <c r="B597" s="80" t="s">
        <v>326</v>
      </c>
      <c r="C597" s="31" t="s">
        <v>499</v>
      </c>
      <c r="D597" s="67">
        <v>10</v>
      </c>
      <c r="E597" s="68">
        <v>351</v>
      </c>
      <c r="F597" s="68">
        <f t="shared" si="33"/>
        <v>369</v>
      </c>
      <c r="G597" s="68">
        <f t="shared" si="34"/>
        <v>384</v>
      </c>
      <c r="H597" s="68">
        <f t="shared" si="35"/>
        <v>399</v>
      </c>
      <c r="I597" s="69"/>
      <c r="J597" s="117">
        <v>977</v>
      </c>
      <c r="K597" s="6">
        <f>J597</f>
        <v>977</v>
      </c>
      <c r="L597" s="32"/>
      <c r="M597" s="35"/>
      <c r="N597" s="7"/>
      <c r="Q597" s="11"/>
      <c r="R597" s="20"/>
      <c r="S597" s="11"/>
      <c r="T597" s="11"/>
    </row>
    <row r="598" spans="1:20" ht="15.75" outlineLevel="1">
      <c r="A598" s="4" t="s">
        <v>468</v>
      </c>
      <c r="B598" s="80" t="s">
        <v>327</v>
      </c>
      <c r="C598" s="31" t="s">
        <v>499</v>
      </c>
      <c r="D598" s="67">
        <v>6</v>
      </c>
      <c r="E598" s="68">
        <v>149</v>
      </c>
      <c r="F598" s="68">
        <f t="shared" si="33"/>
        <v>156</v>
      </c>
      <c r="G598" s="68">
        <f t="shared" si="34"/>
        <v>162</v>
      </c>
      <c r="H598" s="68">
        <f t="shared" si="35"/>
        <v>168</v>
      </c>
      <c r="I598" s="69"/>
      <c r="J598" s="117">
        <v>9288</v>
      </c>
      <c r="K598" s="6">
        <f>J598</f>
        <v>9288</v>
      </c>
      <c r="L598" s="32"/>
      <c r="M598" s="35"/>
      <c r="N598" s="7"/>
      <c r="Q598" s="11"/>
      <c r="R598" s="20"/>
      <c r="S598" s="11"/>
      <c r="T598" s="11"/>
    </row>
    <row r="599" spans="1:20" ht="31.5">
      <c r="A599" s="21" t="s">
        <v>126</v>
      </c>
      <c r="B599" s="47" t="s">
        <v>473</v>
      </c>
      <c r="C599" s="23"/>
      <c r="D599" s="24"/>
      <c r="E599" s="25"/>
      <c r="F599" s="25"/>
      <c r="G599" s="25"/>
      <c r="H599" s="25"/>
      <c r="I599" s="26"/>
      <c r="J599" s="27">
        <f>J600</f>
        <v>82472</v>
      </c>
      <c r="K599" s="27">
        <f>K600</f>
        <v>82472</v>
      </c>
      <c r="L599" s="24"/>
      <c r="M599" s="28"/>
      <c r="N599" s="29"/>
      <c r="Q599" s="11"/>
      <c r="R599" s="20"/>
      <c r="S599" s="11"/>
      <c r="T599" s="11"/>
    </row>
    <row r="600" spans="1:20" s="3" customFormat="1" ht="15.75">
      <c r="A600" s="21" t="s">
        <v>3</v>
      </c>
      <c r="B600" s="47" t="s">
        <v>28</v>
      </c>
      <c r="C600" s="23" t="s">
        <v>499</v>
      </c>
      <c r="D600" s="24">
        <f>SUM(D601:D603)</f>
        <v>18</v>
      </c>
      <c r="E600" s="25"/>
      <c r="F600" s="25"/>
      <c r="G600" s="25"/>
      <c r="H600" s="25"/>
      <c r="I600" s="72"/>
      <c r="J600" s="29">
        <f>SUM(J601:J603)</f>
        <v>82472</v>
      </c>
      <c r="K600" s="29">
        <f>SUM(K601:K603)</f>
        <v>82472</v>
      </c>
      <c r="L600" s="24"/>
      <c r="M600" s="28"/>
      <c r="N600" s="29"/>
      <c r="P600" s="20"/>
      <c r="Q600" s="11"/>
      <c r="R600" s="20"/>
      <c r="S600" s="11"/>
      <c r="T600" s="11"/>
    </row>
    <row r="601" spans="1:20" s="3" customFormat="1" ht="15.75" outlineLevel="1">
      <c r="A601" s="4" t="s">
        <v>20</v>
      </c>
      <c r="B601" s="71" t="s">
        <v>33</v>
      </c>
      <c r="C601" s="31" t="s">
        <v>499</v>
      </c>
      <c r="D601" s="32">
        <v>10</v>
      </c>
      <c r="E601" s="33">
        <v>4018</v>
      </c>
      <c r="F601" s="68">
        <f>E601+(E601*$F$7)</f>
        <v>4219</v>
      </c>
      <c r="G601" s="68">
        <f>F601+(F601*$G$7)</f>
        <v>4388</v>
      </c>
      <c r="H601" s="68">
        <f>G601+(G601*$H$7)</f>
        <v>4564</v>
      </c>
      <c r="I601" s="34"/>
      <c r="J601" s="6">
        <v>43906</v>
      </c>
      <c r="K601" s="6">
        <f aca="true" t="shared" si="37" ref="K601:K607">J601</f>
        <v>43906</v>
      </c>
      <c r="L601" s="32"/>
      <c r="M601" s="35"/>
      <c r="N601" s="7"/>
      <c r="O601" s="1"/>
      <c r="P601" s="20"/>
      <c r="Q601" s="11"/>
      <c r="R601" s="20"/>
      <c r="S601" s="11"/>
      <c r="T601" s="11"/>
    </row>
    <row r="602" spans="1:20" s="3" customFormat="1" ht="15.75" outlineLevel="1">
      <c r="A602" s="4" t="s">
        <v>22</v>
      </c>
      <c r="B602" s="71" t="s">
        <v>32</v>
      </c>
      <c r="C602" s="31" t="s">
        <v>499</v>
      </c>
      <c r="D602" s="32">
        <v>3</v>
      </c>
      <c r="E602" s="33">
        <v>6696</v>
      </c>
      <c r="F602" s="68">
        <f>E602+(E602*$F$7)</f>
        <v>7031</v>
      </c>
      <c r="G602" s="68">
        <f>F602+(F602*$G$7)</f>
        <v>7312</v>
      </c>
      <c r="H602" s="68">
        <f>G602+(G602*$H$7)</f>
        <v>7604</v>
      </c>
      <c r="I602" s="34"/>
      <c r="J602" s="6">
        <v>21951</v>
      </c>
      <c r="K602" s="6">
        <f t="shared" si="37"/>
        <v>21951</v>
      </c>
      <c r="L602" s="32"/>
      <c r="M602" s="35"/>
      <c r="N602" s="7"/>
      <c r="O602" s="1"/>
      <c r="P602" s="20"/>
      <c r="Q602" s="11"/>
      <c r="R602" s="20"/>
      <c r="S602" s="11"/>
      <c r="T602" s="11"/>
    </row>
    <row r="603" spans="1:20" s="3" customFormat="1" ht="15.75" outlineLevel="1">
      <c r="A603" s="4" t="s">
        <v>51</v>
      </c>
      <c r="B603" s="71" t="s">
        <v>35</v>
      </c>
      <c r="C603" s="31" t="s">
        <v>499</v>
      </c>
      <c r="D603" s="32">
        <v>5</v>
      </c>
      <c r="E603" s="33">
        <v>3041</v>
      </c>
      <c r="F603" s="68">
        <f>E603+(E603*$F$7)</f>
        <v>3193</v>
      </c>
      <c r="G603" s="68">
        <f>F603+(F603*$G$7)</f>
        <v>3321</v>
      </c>
      <c r="H603" s="68">
        <f>G603+(G603*$H$7)</f>
        <v>3454</v>
      </c>
      <c r="I603" s="34"/>
      <c r="J603" s="6">
        <v>16615</v>
      </c>
      <c r="K603" s="6">
        <f t="shared" si="37"/>
        <v>16615</v>
      </c>
      <c r="L603" s="32"/>
      <c r="M603" s="35"/>
      <c r="N603" s="7"/>
      <c r="O603" s="1"/>
      <c r="P603" s="20"/>
      <c r="Q603" s="11"/>
      <c r="R603" s="20"/>
      <c r="S603" s="11"/>
      <c r="T603" s="11"/>
    </row>
    <row r="604" spans="1:20" ht="15.75">
      <c r="A604" s="21" t="s">
        <v>2</v>
      </c>
      <c r="B604" s="47" t="s">
        <v>66</v>
      </c>
      <c r="C604" s="23" t="s">
        <v>499</v>
      </c>
      <c r="D604" s="24">
        <f>SUM(D605:D607)</f>
        <v>4</v>
      </c>
      <c r="E604" s="25"/>
      <c r="F604" s="25"/>
      <c r="G604" s="25"/>
      <c r="H604" s="25"/>
      <c r="I604" s="26"/>
      <c r="J604" s="27">
        <f>SUM(J605:J607)</f>
        <v>89631</v>
      </c>
      <c r="K604" s="27">
        <f>SUM(K605:K607)</f>
        <v>89631</v>
      </c>
      <c r="L604" s="24"/>
      <c r="M604" s="28"/>
      <c r="N604" s="29"/>
      <c r="Q604" s="11"/>
      <c r="R604" s="20"/>
      <c r="S604" s="11"/>
      <c r="T604" s="11"/>
    </row>
    <row r="605" spans="1:20" ht="15.75" outlineLevel="1">
      <c r="A605" s="4" t="s">
        <v>3</v>
      </c>
      <c r="B605" s="71" t="s">
        <v>476</v>
      </c>
      <c r="C605" s="31" t="s">
        <v>499</v>
      </c>
      <c r="D605" s="32">
        <v>2</v>
      </c>
      <c r="E605" s="33">
        <v>14151</v>
      </c>
      <c r="F605" s="68">
        <f>E605+(E605*$F$7)</f>
        <v>14859</v>
      </c>
      <c r="G605" s="68">
        <f>F605+(F605*$G$7)</f>
        <v>15453</v>
      </c>
      <c r="H605" s="68">
        <f>G605+(G605*$H$7)</f>
        <v>16071</v>
      </c>
      <c r="I605" s="34"/>
      <c r="J605" s="6">
        <v>28302</v>
      </c>
      <c r="K605" s="6">
        <f t="shared" si="37"/>
        <v>28302</v>
      </c>
      <c r="L605" s="32"/>
      <c r="M605" s="35"/>
      <c r="N605" s="7"/>
      <c r="Q605" s="11"/>
      <c r="R605" s="20"/>
      <c r="S605" s="11"/>
      <c r="T605" s="11"/>
    </row>
    <row r="606" spans="1:20" ht="15.75" outlineLevel="1">
      <c r="A606" s="4" t="s">
        <v>4</v>
      </c>
      <c r="B606" s="71" t="s">
        <v>475</v>
      </c>
      <c r="C606" s="31" t="s">
        <v>499</v>
      </c>
      <c r="D606" s="32">
        <v>1</v>
      </c>
      <c r="E606" s="33">
        <v>27776</v>
      </c>
      <c r="F606" s="68">
        <f>E606+(E606*$F$7)</f>
        <v>29165</v>
      </c>
      <c r="G606" s="68">
        <f>F606+(F606*$G$7)</f>
        <v>30332</v>
      </c>
      <c r="H606" s="68">
        <f>G606+(G606*$H$7)</f>
        <v>31545</v>
      </c>
      <c r="I606" s="34"/>
      <c r="J606" s="6">
        <v>30352</v>
      </c>
      <c r="K606" s="6">
        <f t="shared" si="37"/>
        <v>30352</v>
      </c>
      <c r="L606" s="32"/>
      <c r="M606" s="35"/>
      <c r="N606" s="7"/>
      <c r="Q606" s="11"/>
      <c r="R606" s="20"/>
      <c r="S606" s="11"/>
      <c r="T606" s="11"/>
    </row>
    <row r="607" spans="1:20" ht="15.75" outlineLevel="1">
      <c r="A607" s="4" t="s">
        <v>23</v>
      </c>
      <c r="B607" s="71" t="s">
        <v>59</v>
      </c>
      <c r="C607" s="31" t="s">
        <v>499</v>
      </c>
      <c r="D607" s="32">
        <v>1</v>
      </c>
      <c r="E607" s="33">
        <v>28348</v>
      </c>
      <c r="F607" s="68">
        <f>E607+(E607*$F$7)</f>
        <v>29765</v>
      </c>
      <c r="G607" s="68">
        <f>F607+(F607*$G$7)</f>
        <v>30956</v>
      </c>
      <c r="H607" s="68">
        <f>G607+(G607*$H$7)</f>
        <v>32194</v>
      </c>
      <c r="I607" s="34"/>
      <c r="J607" s="6">
        <v>30977</v>
      </c>
      <c r="K607" s="6">
        <f t="shared" si="37"/>
        <v>30977</v>
      </c>
      <c r="L607" s="32"/>
      <c r="M607" s="35"/>
      <c r="N607" s="7"/>
      <c r="Q607" s="11"/>
      <c r="R607" s="20"/>
      <c r="S607" s="11"/>
      <c r="T607" s="11"/>
    </row>
    <row r="608" spans="1:20" s="3" customFormat="1" ht="18" customHeight="1">
      <c r="A608" s="223" t="s">
        <v>754</v>
      </c>
      <c r="B608" s="223"/>
      <c r="C608" s="223"/>
      <c r="D608" s="223"/>
      <c r="E608" s="223"/>
      <c r="F608" s="223"/>
      <c r="G608" s="223"/>
      <c r="H608" s="223"/>
      <c r="I608" s="223"/>
      <c r="J608" s="223"/>
      <c r="K608" s="223"/>
      <c r="L608" s="223"/>
      <c r="M608" s="223"/>
      <c r="N608" s="223"/>
      <c r="P608" s="20"/>
      <c r="Q608" s="11"/>
      <c r="R608" s="20"/>
      <c r="S608" s="11"/>
      <c r="T608" s="11"/>
    </row>
    <row r="609" spans="1:20" s="3" customFormat="1" ht="21" customHeight="1">
      <c r="A609" s="21"/>
      <c r="B609" s="22" t="s">
        <v>12</v>
      </c>
      <c r="C609" s="23"/>
      <c r="D609" s="24"/>
      <c r="E609" s="25"/>
      <c r="F609" s="25"/>
      <c r="G609" s="25"/>
      <c r="H609" s="25"/>
      <c r="I609" s="26"/>
      <c r="J609" s="27">
        <f>J610+J636+J767+J771</f>
        <v>2435875</v>
      </c>
      <c r="K609" s="27">
        <f>K610+K636+K767+K771</f>
        <v>2435875</v>
      </c>
      <c r="L609" s="24"/>
      <c r="M609" s="28"/>
      <c r="N609" s="29"/>
      <c r="O609" s="20"/>
      <c r="P609" s="20"/>
      <c r="Q609" s="11"/>
      <c r="R609" s="20"/>
      <c r="S609" s="11"/>
      <c r="T609" s="11"/>
    </row>
    <row r="610" spans="1:20" s="3" customFormat="1" ht="15.75">
      <c r="A610" s="21" t="s">
        <v>124</v>
      </c>
      <c r="B610" s="47" t="s">
        <v>67</v>
      </c>
      <c r="C610" s="23"/>
      <c r="D610" s="24"/>
      <c r="E610" s="25"/>
      <c r="F610" s="25"/>
      <c r="G610" s="25"/>
      <c r="H610" s="25"/>
      <c r="I610" s="26"/>
      <c r="J610" s="27">
        <f>J611</f>
        <v>212223</v>
      </c>
      <c r="K610" s="27">
        <f>K611</f>
        <v>212223</v>
      </c>
      <c r="L610" s="24"/>
      <c r="M610" s="28"/>
      <c r="N610" s="29"/>
      <c r="P610" s="20"/>
      <c r="Q610" s="11"/>
      <c r="R610" s="20"/>
      <c r="S610" s="11"/>
      <c r="T610" s="11"/>
    </row>
    <row r="611" spans="1:20" s="3" customFormat="1" ht="47.25" collapsed="1">
      <c r="A611" s="21" t="s">
        <v>3</v>
      </c>
      <c r="B611" s="22" t="s">
        <v>260</v>
      </c>
      <c r="C611" s="23" t="s">
        <v>499</v>
      </c>
      <c r="D611" s="24">
        <f>D612+D615+D633</f>
        <v>116</v>
      </c>
      <c r="E611" s="25"/>
      <c r="F611" s="25"/>
      <c r="G611" s="25"/>
      <c r="H611" s="25"/>
      <c r="I611" s="26"/>
      <c r="J611" s="27">
        <f>J612+J615+J633</f>
        <v>212223</v>
      </c>
      <c r="K611" s="27">
        <f>K612+K615+K633</f>
        <v>212223</v>
      </c>
      <c r="L611" s="24"/>
      <c r="M611" s="28"/>
      <c r="N611" s="29"/>
      <c r="P611" s="20"/>
      <c r="Q611" s="11"/>
      <c r="R611" s="20"/>
      <c r="S611" s="11"/>
      <c r="T611" s="11"/>
    </row>
    <row r="612" spans="1:20" s="65" customFormat="1" ht="15.75" collapsed="1">
      <c r="A612" s="36" t="s">
        <v>20</v>
      </c>
      <c r="B612" s="78" t="s">
        <v>128</v>
      </c>
      <c r="C612" s="38" t="s">
        <v>499</v>
      </c>
      <c r="D612" s="39">
        <f>SUM(D613:D614)</f>
        <v>25</v>
      </c>
      <c r="E612" s="40"/>
      <c r="F612" s="40"/>
      <c r="G612" s="40"/>
      <c r="H612" s="40"/>
      <c r="I612" s="41"/>
      <c r="J612" s="42">
        <f>SUM(J613:J614)</f>
        <v>122383</v>
      </c>
      <c r="K612" s="42">
        <f>SUM(K613:K614)</f>
        <v>122383</v>
      </c>
      <c r="L612" s="39"/>
      <c r="M612" s="43"/>
      <c r="N612" s="44"/>
      <c r="P612" s="66"/>
      <c r="Q612" s="11"/>
      <c r="R612" s="20"/>
      <c r="S612" s="11"/>
      <c r="T612" s="11"/>
    </row>
    <row r="613" spans="1:20" ht="31.5" outlineLevel="1">
      <c r="A613" s="4" t="s">
        <v>24</v>
      </c>
      <c r="B613" s="71" t="s">
        <v>661</v>
      </c>
      <c r="C613" s="31" t="s">
        <v>499</v>
      </c>
      <c r="D613" s="32">
        <v>18</v>
      </c>
      <c r="E613" s="33">
        <v>4735</v>
      </c>
      <c r="F613" s="33">
        <f>E613+(E613*$F$7)</f>
        <v>4972</v>
      </c>
      <c r="G613" s="33">
        <f>F613+(F613*$G$7)</f>
        <v>5171</v>
      </c>
      <c r="H613" s="33">
        <f>G613+(G613*$H$7)</f>
        <v>5378</v>
      </c>
      <c r="I613" s="34">
        <f>H613+(H613*$I$7)</f>
        <v>5593</v>
      </c>
      <c r="J613" s="6">
        <v>95927</v>
      </c>
      <c r="K613" s="6">
        <f aca="true" t="shared" si="38" ref="K613:K635">J613</f>
        <v>95927</v>
      </c>
      <c r="L613" s="32"/>
      <c r="M613" s="35"/>
      <c r="N613" s="7"/>
      <c r="Q613" s="11"/>
      <c r="R613" s="20"/>
      <c r="S613" s="11"/>
      <c r="T613" s="11"/>
    </row>
    <row r="614" spans="1:20" ht="31.5" outlineLevel="1">
      <c r="A614" s="4" t="s">
        <v>25</v>
      </c>
      <c r="B614" s="71" t="s">
        <v>701</v>
      </c>
      <c r="C614" s="31" t="s">
        <v>499</v>
      </c>
      <c r="D614" s="32">
        <v>7</v>
      </c>
      <c r="E614" s="33">
        <v>3358</v>
      </c>
      <c r="F614" s="33">
        <f aca="true" t="shared" si="39" ref="F614:F635">E614+(E614*$F$7)</f>
        <v>3526</v>
      </c>
      <c r="G614" s="33">
        <f aca="true" t="shared" si="40" ref="G614:G635">F614+(F614*$G$7)</f>
        <v>3667</v>
      </c>
      <c r="H614" s="33">
        <f aca="true" t="shared" si="41" ref="H614:H635">G614+(G614*$H$7)</f>
        <v>3814</v>
      </c>
      <c r="I614" s="34">
        <f aca="true" t="shared" si="42" ref="I614:I635">H614+(H614*$I$7)</f>
        <v>3967</v>
      </c>
      <c r="J614" s="6">
        <v>26456</v>
      </c>
      <c r="K614" s="6">
        <f t="shared" si="38"/>
        <v>26456</v>
      </c>
      <c r="L614" s="32"/>
      <c r="M614" s="35"/>
      <c r="N614" s="7"/>
      <c r="Q614" s="11"/>
      <c r="R614" s="20"/>
      <c r="S614" s="11"/>
      <c r="T614" s="11"/>
    </row>
    <row r="615" spans="1:20" s="65" customFormat="1" ht="15.75">
      <c r="A615" s="36" t="s">
        <v>22</v>
      </c>
      <c r="B615" s="78" t="s">
        <v>141</v>
      </c>
      <c r="C615" s="38" t="s">
        <v>499</v>
      </c>
      <c r="D615" s="39">
        <f>SUM(D616:D632)</f>
        <v>89</v>
      </c>
      <c r="E615" s="40"/>
      <c r="F615" s="33">
        <f t="shared" si="39"/>
        <v>0</v>
      </c>
      <c r="G615" s="33">
        <f t="shared" si="40"/>
        <v>0</v>
      </c>
      <c r="H615" s="33">
        <f t="shared" si="41"/>
        <v>0</v>
      </c>
      <c r="I615" s="34">
        <f t="shared" si="42"/>
        <v>0</v>
      </c>
      <c r="J615" s="42">
        <f>SUM(J616:J632)</f>
        <v>87235</v>
      </c>
      <c r="K615" s="42">
        <f>SUM(K616:K632)</f>
        <v>87235</v>
      </c>
      <c r="L615" s="39"/>
      <c r="M615" s="43"/>
      <c r="N615" s="44"/>
      <c r="P615" s="66"/>
      <c r="Q615" s="11"/>
      <c r="R615" s="20"/>
      <c r="S615" s="11"/>
      <c r="T615" s="11"/>
    </row>
    <row r="616" spans="1:20" ht="15.75" outlineLevel="1">
      <c r="A616" s="4" t="s">
        <v>26</v>
      </c>
      <c r="B616" s="71" t="s">
        <v>95</v>
      </c>
      <c r="C616" s="31" t="s">
        <v>499</v>
      </c>
      <c r="D616" s="32">
        <v>10</v>
      </c>
      <c r="E616" s="33">
        <v>52</v>
      </c>
      <c r="F616" s="33">
        <f t="shared" si="39"/>
        <v>55</v>
      </c>
      <c r="G616" s="33">
        <f t="shared" si="40"/>
        <v>57</v>
      </c>
      <c r="H616" s="33">
        <f t="shared" si="41"/>
        <v>59</v>
      </c>
      <c r="I616" s="34">
        <f t="shared" si="42"/>
        <v>61</v>
      </c>
      <c r="J616" s="6">
        <v>585</v>
      </c>
      <c r="K616" s="6">
        <f t="shared" si="38"/>
        <v>585</v>
      </c>
      <c r="L616" s="32"/>
      <c r="M616" s="35"/>
      <c r="N616" s="7"/>
      <c r="Q616" s="11"/>
      <c r="R616" s="20"/>
      <c r="S616" s="11"/>
      <c r="T616" s="11"/>
    </row>
    <row r="617" spans="1:20" ht="15.75" outlineLevel="1">
      <c r="A617" s="4" t="s">
        <v>27</v>
      </c>
      <c r="B617" s="71" t="s">
        <v>96</v>
      </c>
      <c r="C617" s="31" t="s">
        <v>499</v>
      </c>
      <c r="D617" s="32">
        <v>10</v>
      </c>
      <c r="E617" s="33">
        <v>83</v>
      </c>
      <c r="F617" s="33">
        <f t="shared" si="39"/>
        <v>87</v>
      </c>
      <c r="G617" s="33">
        <f t="shared" si="40"/>
        <v>90</v>
      </c>
      <c r="H617" s="33">
        <f t="shared" si="41"/>
        <v>94</v>
      </c>
      <c r="I617" s="34">
        <f t="shared" si="42"/>
        <v>98</v>
      </c>
      <c r="J617" s="6">
        <v>934</v>
      </c>
      <c r="K617" s="6">
        <f t="shared" si="38"/>
        <v>934</v>
      </c>
      <c r="L617" s="32"/>
      <c r="M617" s="35"/>
      <c r="N617" s="7"/>
      <c r="Q617" s="11"/>
      <c r="R617" s="20"/>
      <c r="S617" s="11"/>
      <c r="T617" s="11"/>
    </row>
    <row r="618" spans="1:20" ht="15.75" outlineLevel="1">
      <c r="A618" s="4" t="s">
        <v>239</v>
      </c>
      <c r="B618" s="71" t="s">
        <v>97</v>
      </c>
      <c r="C618" s="31" t="s">
        <v>499</v>
      </c>
      <c r="D618" s="32">
        <v>10</v>
      </c>
      <c r="E618" s="33">
        <v>141</v>
      </c>
      <c r="F618" s="33">
        <f t="shared" si="39"/>
        <v>148</v>
      </c>
      <c r="G618" s="33">
        <f t="shared" si="40"/>
        <v>154</v>
      </c>
      <c r="H618" s="33">
        <f t="shared" si="41"/>
        <v>160</v>
      </c>
      <c r="I618" s="34">
        <f t="shared" si="42"/>
        <v>166</v>
      </c>
      <c r="J618" s="6">
        <v>1587</v>
      </c>
      <c r="K618" s="6">
        <f t="shared" si="38"/>
        <v>1587</v>
      </c>
      <c r="L618" s="32"/>
      <c r="M618" s="35"/>
      <c r="N618" s="7"/>
      <c r="Q618" s="11"/>
      <c r="R618" s="20"/>
      <c r="S618" s="11"/>
      <c r="T618" s="11"/>
    </row>
    <row r="619" spans="1:20" ht="15.75" outlineLevel="1">
      <c r="A619" s="4" t="s">
        <v>240</v>
      </c>
      <c r="B619" s="71" t="s">
        <v>98</v>
      </c>
      <c r="C619" s="31" t="s">
        <v>499</v>
      </c>
      <c r="D619" s="32">
        <v>5</v>
      </c>
      <c r="E619" s="33">
        <v>221</v>
      </c>
      <c r="F619" s="33">
        <f t="shared" si="39"/>
        <v>232</v>
      </c>
      <c r="G619" s="33">
        <f t="shared" si="40"/>
        <v>241</v>
      </c>
      <c r="H619" s="33">
        <f t="shared" si="41"/>
        <v>251</v>
      </c>
      <c r="I619" s="34">
        <f t="shared" si="42"/>
        <v>261</v>
      </c>
      <c r="J619" s="6">
        <v>1244</v>
      </c>
      <c r="K619" s="6">
        <f t="shared" si="38"/>
        <v>1244</v>
      </c>
      <c r="L619" s="32"/>
      <c r="M619" s="35"/>
      <c r="N619" s="7"/>
      <c r="Q619" s="11"/>
      <c r="R619" s="20"/>
      <c r="S619" s="11"/>
      <c r="T619" s="11"/>
    </row>
    <row r="620" spans="1:20" s="3" customFormat="1" ht="15.75" outlineLevel="1">
      <c r="A620" s="4" t="s">
        <v>241</v>
      </c>
      <c r="B620" s="71" t="s">
        <v>99</v>
      </c>
      <c r="C620" s="31" t="s">
        <v>499</v>
      </c>
      <c r="D620" s="32">
        <v>2</v>
      </c>
      <c r="E620" s="33">
        <v>451</v>
      </c>
      <c r="F620" s="33">
        <f t="shared" si="39"/>
        <v>474</v>
      </c>
      <c r="G620" s="33">
        <f t="shared" si="40"/>
        <v>493</v>
      </c>
      <c r="H620" s="33">
        <f t="shared" si="41"/>
        <v>513</v>
      </c>
      <c r="I620" s="34">
        <f t="shared" si="42"/>
        <v>534</v>
      </c>
      <c r="J620" s="6">
        <v>906</v>
      </c>
      <c r="K620" s="6">
        <f t="shared" si="38"/>
        <v>906</v>
      </c>
      <c r="L620" s="32"/>
      <c r="M620" s="35"/>
      <c r="N620" s="7"/>
      <c r="O620" s="1"/>
      <c r="P620" s="20"/>
      <c r="Q620" s="11"/>
      <c r="R620" s="20"/>
      <c r="S620" s="11"/>
      <c r="T620" s="11"/>
    </row>
    <row r="621" spans="1:20" ht="15.75" outlineLevel="1">
      <c r="A621" s="4" t="s">
        <v>242</v>
      </c>
      <c r="B621" s="71" t="s">
        <v>100</v>
      </c>
      <c r="C621" s="31" t="s">
        <v>499</v>
      </c>
      <c r="D621" s="32">
        <v>3</v>
      </c>
      <c r="E621" s="33">
        <v>1414</v>
      </c>
      <c r="F621" s="33">
        <f t="shared" si="39"/>
        <v>1485</v>
      </c>
      <c r="G621" s="33">
        <f t="shared" si="40"/>
        <v>1544</v>
      </c>
      <c r="H621" s="33">
        <f t="shared" si="41"/>
        <v>1606</v>
      </c>
      <c r="I621" s="34">
        <f t="shared" si="42"/>
        <v>1670</v>
      </c>
      <c r="J621" s="6">
        <v>4774</v>
      </c>
      <c r="K621" s="6">
        <f t="shared" si="38"/>
        <v>4774</v>
      </c>
      <c r="L621" s="32"/>
      <c r="M621" s="35"/>
      <c r="N621" s="7"/>
      <c r="Q621" s="11"/>
      <c r="R621" s="20"/>
      <c r="S621" s="11"/>
      <c r="T621" s="11"/>
    </row>
    <row r="622" spans="1:20" ht="15.75" outlineLevel="1">
      <c r="A622" s="4" t="s">
        <v>243</v>
      </c>
      <c r="B622" s="71" t="s">
        <v>101</v>
      </c>
      <c r="C622" s="31" t="s">
        <v>499</v>
      </c>
      <c r="D622" s="32">
        <v>4</v>
      </c>
      <c r="E622" s="33">
        <v>1605</v>
      </c>
      <c r="F622" s="33">
        <f t="shared" si="39"/>
        <v>1685</v>
      </c>
      <c r="G622" s="33">
        <f t="shared" si="40"/>
        <v>1752</v>
      </c>
      <c r="H622" s="33">
        <f t="shared" si="41"/>
        <v>1822</v>
      </c>
      <c r="I622" s="34">
        <f t="shared" si="42"/>
        <v>1895</v>
      </c>
      <c r="J622" s="6">
        <v>7226</v>
      </c>
      <c r="K622" s="6">
        <f t="shared" si="38"/>
        <v>7226</v>
      </c>
      <c r="L622" s="32"/>
      <c r="M622" s="35"/>
      <c r="N622" s="7"/>
      <c r="Q622" s="11"/>
      <c r="R622" s="20"/>
      <c r="S622" s="11"/>
      <c r="T622" s="11"/>
    </row>
    <row r="623" spans="1:20" ht="15.75" outlineLevel="1">
      <c r="A623" s="4" t="s">
        <v>244</v>
      </c>
      <c r="B623" s="71" t="s">
        <v>102</v>
      </c>
      <c r="C623" s="31" t="s">
        <v>499</v>
      </c>
      <c r="D623" s="32">
        <v>2</v>
      </c>
      <c r="E623" s="33">
        <v>4480</v>
      </c>
      <c r="F623" s="33">
        <f t="shared" si="39"/>
        <v>4704</v>
      </c>
      <c r="G623" s="33">
        <f t="shared" si="40"/>
        <v>4892</v>
      </c>
      <c r="H623" s="33">
        <f t="shared" si="41"/>
        <v>5088</v>
      </c>
      <c r="I623" s="34">
        <f t="shared" si="42"/>
        <v>5292</v>
      </c>
      <c r="J623" s="6">
        <v>10085</v>
      </c>
      <c r="K623" s="6">
        <f t="shared" si="38"/>
        <v>10085</v>
      </c>
      <c r="L623" s="32"/>
      <c r="M623" s="35"/>
      <c r="N623" s="7"/>
      <c r="Q623" s="11"/>
      <c r="R623" s="20"/>
      <c r="S623" s="11"/>
      <c r="T623" s="11"/>
    </row>
    <row r="624" spans="1:20" ht="15.75" outlineLevel="1">
      <c r="A624" s="4" t="s">
        <v>245</v>
      </c>
      <c r="B624" s="71" t="s">
        <v>103</v>
      </c>
      <c r="C624" s="31" t="s">
        <v>499</v>
      </c>
      <c r="D624" s="32">
        <v>3</v>
      </c>
      <c r="E624" s="33">
        <v>2324</v>
      </c>
      <c r="F624" s="33">
        <f t="shared" si="39"/>
        <v>2440</v>
      </c>
      <c r="G624" s="33">
        <f t="shared" si="40"/>
        <v>2538</v>
      </c>
      <c r="H624" s="33">
        <f t="shared" si="41"/>
        <v>2640</v>
      </c>
      <c r="I624" s="34">
        <f t="shared" si="42"/>
        <v>2746</v>
      </c>
      <c r="J624" s="6">
        <v>7847</v>
      </c>
      <c r="K624" s="6">
        <f t="shared" si="38"/>
        <v>7847</v>
      </c>
      <c r="L624" s="32"/>
      <c r="M624" s="35"/>
      <c r="N624" s="7"/>
      <c r="Q624" s="11"/>
      <c r="R624" s="20"/>
      <c r="S624" s="11"/>
      <c r="T624" s="11"/>
    </row>
    <row r="625" spans="1:20" ht="15.75" outlineLevel="1">
      <c r="A625" s="4" t="s">
        <v>246</v>
      </c>
      <c r="B625" s="71" t="s">
        <v>104</v>
      </c>
      <c r="C625" s="31" t="s">
        <v>499</v>
      </c>
      <c r="D625" s="32">
        <v>1</v>
      </c>
      <c r="E625" s="33">
        <v>4648</v>
      </c>
      <c r="F625" s="33">
        <f t="shared" si="39"/>
        <v>4880</v>
      </c>
      <c r="G625" s="33">
        <f t="shared" si="40"/>
        <v>5075</v>
      </c>
      <c r="H625" s="33">
        <f t="shared" si="41"/>
        <v>5278</v>
      </c>
      <c r="I625" s="34">
        <f t="shared" si="42"/>
        <v>5489</v>
      </c>
      <c r="J625" s="6">
        <v>5231</v>
      </c>
      <c r="K625" s="6">
        <f t="shared" si="38"/>
        <v>5231</v>
      </c>
      <c r="L625" s="32"/>
      <c r="M625" s="35"/>
      <c r="N625" s="7"/>
      <c r="Q625" s="11"/>
      <c r="R625" s="20"/>
      <c r="S625" s="11"/>
      <c r="T625" s="11"/>
    </row>
    <row r="626" spans="1:20" ht="31.5" outlineLevel="1">
      <c r="A626" s="4" t="s">
        <v>247</v>
      </c>
      <c r="B626" s="71" t="s">
        <v>106</v>
      </c>
      <c r="C626" s="31" t="s">
        <v>499</v>
      </c>
      <c r="D626" s="32">
        <v>1</v>
      </c>
      <c r="E626" s="33">
        <v>2354</v>
      </c>
      <c r="F626" s="33">
        <f t="shared" si="39"/>
        <v>2472</v>
      </c>
      <c r="G626" s="33">
        <f t="shared" si="40"/>
        <v>2571</v>
      </c>
      <c r="H626" s="33">
        <f t="shared" si="41"/>
        <v>2674</v>
      </c>
      <c r="I626" s="34">
        <f t="shared" si="42"/>
        <v>2781</v>
      </c>
      <c r="J626" s="6">
        <v>2366</v>
      </c>
      <c r="K626" s="6">
        <f t="shared" si="38"/>
        <v>2366</v>
      </c>
      <c r="L626" s="32"/>
      <c r="M626" s="35"/>
      <c r="N626" s="7"/>
      <c r="Q626" s="11"/>
      <c r="R626" s="20"/>
      <c r="S626" s="11"/>
      <c r="T626" s="11"/>
    </row>
    <row r="627" spans="1:20" ht="31.5" outlineLevel="1">
      <c r="A627" s="4" t="s">
        <v>248</v>
      </c>
      <c r="B627" s="71" t="s">
        <v>107</v>
      </c>
      <c r="C627" s="31" t="s">
        <v>499</v>
      </c>
      <c r="D627" s="32">
        <v>2</v>
      </c>
      <c r="E627" s="33">
        <v>9077</v>
      </c>
      <c r="F627" s="33">
        <f t="shared" si="39"/>
        <v>9531</v>
      </c>
      <c r="G627" s="33">
        <f t="shared" si="40"/>
        <v>9912</v>
      </c>
      <c r="H627" s="33">
        <f t="shared" si="41"/>
        <v>10308</v>
      </c>
      <c r="I627" s="34">
        <f t="shared" si="42"/>
        <v>10720</v>
      </c>
      <c r="J627" s="6">
        <v>20432</v>
      </c>
      <c r="K627" s="6">
        <f t="shared" si="38"/>
        <v>20432</v>
      </c>
      <c r="L627" s="32"/>
      <c r="M627" s="35"/>
      <c r="N627" s="7"/>
      <c r="Q627" s="11"/>
      <c r="R627" s="20"/>
      <c r="S627" s="11"/>
      <c r="T627" s="11"/>
    </row>
    <row r="628" spans="1:20" ht="31.5" outlineLevel="1">
      <c r="A628" s="4" t="s">
        <v>249</v>
      </c>
      <c r="B628" s="71" t="s">
        <v>108</v>
      </c>
      <c r="C628" s="31" t="s">
        <v>499</v>
      </c>
      <c r="D628" s="32">
        <v>1</v>
      </c>
      <c r="E628" s="33">
        <v>12000</v>
      </c>
      <c r="F628" s="33">
        <f t="shared" si="39"/>
        <v>12600</v>
      </c>
      <c r="G628" s="33">
        <f t="shared" si="40"/>
        <v>13104</v>
      </c>
      <c r="H628" s="33">
        <f t="shared" si="41"/>
        <v>13628</v>
      </c>
      <c r="I628" s="34">
        <f t="shared" si="42"/>
        <v>14173</v>
      </c>
      <c r="J628" s="6">
        <v>13506</v>
      </c>
      <c r="K628" s="6">
        <f t="shared" si="38"/>
        <v>13506</v>
      </c>
      <c r="L628" s="32"/>
      <c r="M628" s="35"/>
      <c r="N628" s="7"/>
      <c r="Q628" s="11"/>
      <c r="R628" s="20"/>
      <c r="S628" s="11"/>
      <c r="T628" s="11"/>
    </row>
    <row r="629" spans="1:20" ht="15.75" outlineLevel="1">
      <c r="A629" s="4" t="s">
        <v>250</v>
      </c>
      <c r="B629" s="71" t="s">
        <v>111</v>
      </c>
      <c r="C629" s="31" t="s">
        <v>499</v>
      </c>
      <c r="D629" s="32">
        <v>5</v>
      </c>
      <c r="E629" s="33">
        <v>127</v>
      </c>
      <c r="F629" s="33">
        <f t="shared" si="39"/>
        <v>133</v>
      </c>
      <c r="G629" s="33">
        <f t="shared" si="40"/>
        <v>138</v>
      </c>
      <c r="H629" s="33">
        <f t="shared" si="41"/>
        <v>144</v>
      </c>
      <c r="I629" s="34">
        <f t="shared" si="42"/>
        <v>150</v>
      </c>
      <c r="J629" s="6">
        <v>715</v>
      </c>
      <c r="K629" s="6">
        <f t="shared" si="38"/>
        <v>715</v>
      </c>
      <c r="L629" s="32"/>
      <c r="M629" s="35"/>
      <c r="N629" s="7"/>
      <c r="Q629" s="11"/>
      <c r="R629" s="20"/>
      <c r="S629" s="11"/>
      <c r="T629" s="11"/>
    </row>
    <row r="630" spans="1:20" ht="15.75" outlineLevel="1">
      <c r="A630" s="4" t="s">
        <v>251</v>
      </c>
      <c r="B630" s="71" t="s">
        <v>112</v>
      </c>
      <c r="C630" s="31" t="s">
        <v>499</v>
      </c>
      <c r="D630" s="32">
        <v>16</v>
      </c>
      <c r="E630" s="33">
        <v>200</v>
      </c>
      <c r="F630" s="33">
        <f t="shared" si="39"/>
        <v>210</v>
      </c>
      <c r="G630" s="33">
        <f t="shared" si="40"/>
        <v>218</v>
      </c>
      <c r="H630" s="33">
        <f t="shared" si="41"/>
        <v>227</v>
      </c>
      <c r="I630" s="34">
        <f t="shared" si="42"/>
        <v>236</v>
      </c>
      <c r="J630" s="6">
        <v>3602</v>
      </c>
      <c r="K630" s="6">
        <f t="shared" si="38"/>
        <v>3602</v>
      </c>
      <c r="L630" s="32"/>
      <c r="M630" s="35"/>
      <c r="N630" s="7"/>
      <c r="Q630" s="11"/>
      <c r="R630" s="20"/>
      <c r="S630" s="11"/>
      <c r="T630" s="11"/>
    </row>
    <row r="631" spans="1:20" ht="15.75" outlineLevel="1">
      <c r="A631" s="4" t="s">
        <v>252</v>
      </c>
      <c r="B631" s="71" t="s">
        <v>113</v>
      </c>
      <c r="C631" s="31" t="s">
        <v>499</v>
      </c>
      <c r="D631" s="32">
        <v>12</v>
      </c>
      <c r="E631" s="33">
        <v>291</v>
      </c>
      <c r="F631" s="33">
        <f t="shared" si="39"/>
        <v>306</v>
      </c>
      <c r="G631" s="33">
        <f t="shared" si="40"/>
        <v>318</v>
      </c>
      <c r="H631" s="33">
        <f t="shared" si="41"/>
        <v>331</v>
      </c>
      <c r="I631" s="34">
        <f t="shared" si="42"/>
        <v>344</v>
      </c>
      <c r="J631" s="6">
        <v>3930</v>
      </c>
      <c r="K631" s="6">
        <f t="shared" si="38"/>
        <v>3930</v>
      </c>
      <c r="L631" s="32"/>
      <c r="M631" s="35"/>
      <c r="N631" s="7"/>
      <c r="Q631" s="11"/>
      <c r="R631" s="20"/>
      <c r="S631" s="11"/>
      <c r="T631" s="11"/>
    </row>
    <row r="632" spans="1:20" ht="15.75" outlineLevel="1">
      <c r="A632" s="4" t="s">
        <v>253</v>
      </c>
      <c r="B632" s="71" t="s">
        <v>115</v>
      </c>
      <c r="C632" s="31" t="s">
        <v>499</v>
      </c>
      <c r="D632" s="32">
        <v>2</v>
      </c>
      <c r="E632" s="33">
        <v>1006</v>
      </c>
      <c r="F632" s="33">
        <f t="shared" si="39"/>
        <v>1056</v>
      </c>
      <c r="G632" s="33">
        <f t="shared" si="40"/>
        <v>1098</v>
      </c>
      <c r="H632" s="33">
        <f t="shared" si="41"/>
        <v>1142</v>
      </c>
      <c r="I632" s="34">
        <f t="shared" si="42"/>
        <v>1188</v>
      </c>
      <c r="J632" s="6">
        <v>2265</v>
      </c>
      <c r="K632" s="6">
        <f t="shared" si="38"/>
        <v>2265</v>
      </c>
      <c r="L632" s="32"/>
      <c r="M632" s="35"/>
      <c r="N632" s="7"/>
      <c r="Q632" s="11"/>
      <c r="R632" s="20"/>
      <c r="S632" s="11"/>
      <c r="T632" s="11"/>
    </row>
    <row r="633" spans="1:20" s="65" customFormat="1" ht="31.5">
      <c r="A633" s="36" t="s">
        <v>51</v>
      </c>
      <c r="B633" s="78" t="s">
        <v>142</v>
      </c>
      <c r="C633" s="38" t="s">
        <v>499</v>
      </c>
      <c r="D633" s="39">
        <f>D634+D635</f>
        <v>2</v>
      </c>
      <c r="E633" s="40"/>
      <c r="F633" s="33">
        <f t="shared" si="39"/>
        <v>0</v>
      </c>
      <c r="G633" s="33">
        <f t="shared" si="40"/>
        <v>0</v>
      </c>
      <c r="H633" s="33">
        <f t="shared" si="41"/>
        <v>0</v>
      </c>
      <c r="I633" s="34">
        <f t="shared" si="42"/>
        <v>0</v>
      </c>
      <c r="J633" s="42">
        <f>J634+J635</f>
        <v>2605</v>
      </c>
      <c r="K633" s="42">
        <f>K634+K635</f>
        <v>2605</v>
      </c>
      <c r="L633" s="39"/>
      <c r="M633" s="43"/>
      <c r="N633" s="44"/>
      <c r="O633" s="1"/>
      <c r="P633" s="66"/>
      <c r="Q633" s="11"/>
      <c r="R633" s="20"/>
      <c r="S633" s="11"/>
      <c r="T633" s="11"/>
    </row>
    <row r="634" spans="1:20" ht="15.75" outlineLevel="1">
      <c r="A634" s="4" t="s">
        <v>52</v>
      </c>
      <c r="B634" s="71" t="s">
        <v>120</v>
      </c>
      <c r="C634" s="31" t="s">
        <v>499</v>
      </c>
      <c r="D634" s="32">
        <v>1</v>
      </c>
      <c r="E634" s="33">
        <v>1110</v>
      </c>
      <c r="F634" s="33">
        <f t="shared" si="39"/>
        <v>1166</v>
      </c>
      <c r="G634" s="33">
        <f t="shared" si="40"/>
        <v>1213</v>
      </c>
      <c r="H634" s="33">
        <f t="shared" si="41"/>
        <v>1262</v>
      </c>
      <c r="I634" s="34">
        <f t="shared" si="42"/>
        <v>1312</v>
      </c>
      <c r="J634" s="6">
        <v>1115</v>
      </c>
      <c r="K634" s="6">
        <f t="shared" si="38"/>
        <v>1115</v>
      </c>
      <c r="L634" s="32"/>
      <c r="M634" s="35"/>
      <c r="N634" s="7"/>
      <c r="Q634" s="11"/>
      <c r="R634" s="20"/>
      <c r="S634" s="11"/>
      <c r="T634" s="11"/>
    </row>
    <row r="635" spans="1:20" ht="15.75" outlineLevel="1">
      <c r="A635" s="4" t="s">
        <v>257</v>
      </c>
      <c r="B635" s="71" t="s">
        <v>121</v>
      </c>
      <c r="C635" s="31" t="s">
        <v>499</v>
      </c>
      <c r="D635" s="32">
        <v>1</v>
      </c>
      <c r="E635" s="33">
        <v>1483</v>
      </c>
      <c r="F635" s="33">
        <f t="shared" si="39"/>
        <v>1557</v>
      </c>
      <c r="G635" s="33">
        <f t="shared" si="40"/>
        <v>1619</v>
      </c>
      <c r="H635" s="33">
        <f t="shared" si="41"/>
        <v>1684</v>
      </c>
      <c r="I635" s="34">
        <f t="shared" si="42"/>
        <v>1751</v>
      </c>
      <c r="J635" s="6">
        <v>1490</v>
      </c>
      <c r="K635" s="6">
        <f t="shared" si="38"/>
        <v>1490</v>
      </c>
      <c r="L635" s="32"/>
      <c r="M635" s="35"/>
      <c r="N635" s="7"/>
      <c r="Q635" s="11"/>
      <c r="R635" s="20"/>
      <c r="S635" s="11"/>
      <c r="T635" s="11"/>
    </row>
    <row r="636" spans="1:20" s="3" customFormat="1" ht="15.75">
      <c r="A636" s="21" t="s">
        <v>144</v>
      </c>
      <c r="B636" s="47" t="s">
        <v>145</v>
      </c>
      <c r="C636" s="23"/>
      <c r="D636" s="24"/>
      <c r="E636" s="25"/>
      <c r="F636" s="25"/>
      <c r="G636" s="25"/>
      <c r="H636" s="25"/>
      <c r="I636" s="26"/>
      <c r="J636" s="27">
        <f>J637+J661+J710+J713+J740</f>
        <v>2140026</v>
      </c>
      <c r="K636" s="27">
        <f>K637+K661+K710+K713+K740</f>
        <v>2140026</v>
      </c>
      <c r="L636" s="24"/>
      <c r="M636" s="28"/>
      <c r="N636" s="29"/>
      <c r="P636" s="20"/>
      <c r="Q636" s="11"/>
      <c r="R636" s="20"/>
      <c r="S636" s="11"/>
      <c r="T636" s="11"/>
    </row>
    <row r="637" spans="1:20" s="3" customFormat="1" ht="15.75">
      <c r="A637" s="21" t="s">
        <v>3</v>
      </c>
      <c r="B637" s="47" t="s">
        <v>155</v>
      </c>
      <c r="C637" s="23" t="s">
        <v>497</v>
      </c>
      <c r="D637" s="24">
        <f>SUM(D638:D660)</f>
        <v>23991</v>
      </c>
      <c r="E637" s="25"/>
      <c r="F637" s="25"/>
      <c r="G637" s="25"/>
      <c r="H637" s="25"/>
      <c r="I637" s="75"/>
      <c r="J637" s="76">
        <f>SUM(J638:J660)</f>
        <v>1856210</v>
      </c>
      <c r="K637" s="76">
        <f>SUM(K638:K660)</f>
        <v>1856210</v>
      </c>
      <c r="L637" s="24"/>
      <c r="M637" s="28"/>
      <c r="N637" s="29"/>
      <c r="P637" s="20"/>
      <c r="Q637" s="11"/>
      <c r="R637" s="20"/>
      <c r="S637" s="11"/>
      <c r="T637" s="11"/>
    </row>
    <row r="638" spans="1:20" ht="47.25" outlineLevel="1">
      <c r="A638" s="4" t="s">
        <v>20</v>
      </c>
      <c r="B638" s="80" t="s">
        <v>702</v>
      </c>
      <c r="C638" s="31" t="s">
        <v>497</v>
      </c>
      <c r="D638" s="99">
        <v>5835</v>
      </c>
      <c r="E638" s="100"/>
      <c r="F638" s="100"/>
      <c r="G638" s="100"/>
      <c r="H638" s="100"/>
      <c r="I638" s="101"/>
      <c r="J638" s="102">
        <v>459888</v>
      </c>
      <c r="K638" s="6">
        <f aca="true" t="shared" si="43" ref="K638:K660">J638</f>
        <v>459888</v>
      </c>
      <c r="L638" s="32"/>
      <c r="M638" s="35"/>
      <c r="N638" s="7"/>
      <c r="Q638" s="11"/>
      <c r="R638" s="20"/>
      <c r="S638" s="11"/>
      <c r="T638" s="11"/>
    </row>
    <row r="639" spans="1:20" ht="63" outlineLevel="1">
      <c r="A639" s="4" t="s">
        <v>22</v>
      </c>
      <c r="B639" s="80" t="s">
        <v>703</v>
      </c>
      <c r="C639" s="31" t="s">
        <v>497</v>
      </c>
      <c r="D639" s="81">
        <v>2178</v>
      </c>
      <c r="E639" s="82"/>
      <c r="F639" s="82"/>
      <c r="G639" s="82"/>
      <c r="H639" s="82"/>
      <c r="I639" s="83"/>
      <c r="J639" s="84">
        <v>65015</v>
      </c>
      <c r="K639" s="6">
        <f t="shared" si="43"/>
        <v>65015</v>
      </c>
      <c r="L639" s="32"/>
      <c r="M639" s="35"/>
      <c r="N639" s="7"/>
      <c r="Q639" s="11"/>
      <c r="R639" s="20"/>
      <c r="S639" s="11"/>
      <c r="T639" s="11"/>
    </row>
    <row r="640" spans="1:20" ht="63" outlineLevel="1">
      <c r="A640" s="4" t="s">
        <v>51</v>
      </c>
      <c r="B640" s="80" t="s">
        <v>704</v>
      </c>
      <c r="C640" s="31" t="s">
        <v>497</v>
      </c>
      <c r="D640" s="81">
        <v>335</v>
      </c>
      <c r="E640" s="82"/>
      <c r="F640" s="82"/>
      <c r="G640" s="82"/>
      <c r="H640" s="82"/>
      <c r="I640" s="83"/>
      <c r="J640" s="84">
        <v>35767</v>
      </c>
      <c r="K640" s="6">
        <f t="shared" si="43"/>
        <v>35767</v>
      </c>
      <c r="L640" s="32"/>
      <c r="M640" s="35"/>
      <c r="N640" s="7"/>
      <c r="Q640" s="11"/>
      <c r="R640" s="20"/>
      <c r="S640" s="11"/>
      <c r="T640" s="11"/>
    </row>
    <row r="641" spans="1:20" ht="63" outlineLevel="1">
      <c r="A641" s="4" t="s">
        <v>76</v>
      </c>
      <c r="B641" s="80" t="s">
        <v>705</v>
      </c>
      <c r="C641" s="31" t="s">
        <v>497</v>
      </c>
      <c r="D641" s="81">
        <v>614</v>
      </c>
      <c r="E641" s="82"/>
      <c r="F641" s="82"/>
      <c r="G641" s="82"/>
      <c r="H641" s="82"/>
      <c r="I641" s="83"/>
      <c r="J641" s="84">
        <v>61962</v>
      </c>
      <c r="K641" s="6">
        <f t="shared" si="43"/>
        <v>61962</v>
      </c>
      <c r="L641" s="32"/>
      <c r="M641" s="35"/>
      <c r="N641" s="7"/>
      <c r="Q641" s="11"/>
      <c r="R641" s="20"/>
      <c r="S641" s="11"/>
      <c r="T641" s="11"/>
    </row>
    <row r="642" spans="1:20" ht="78.75" outlineLevel="1">
      <c r="A642" s="4" t="s">
        <v>129</v>
      </c>
      <c r="B642" s="116" t="s">
        <v>706</v>
      </c>
      <c r="C642" s="31" t="s">
        <v>497</v>
      </c>
      <c r="D642" s="81">
        <v>1415</v>
      </c>
      <c r="E642" s="82"/>
      <c r="F642" s="82"/>
      <c r="G642" s="82"/>
      <c r="H642" s="82"/>
      <c r="I642" s="83"/>
      <c r="J642" s="84">
        <v>64337</v>
      </c>
      <c r="K642" s="6">
        <f t="shared" si="43"/>
        <v>64337</v>
      </c>
      <c r="L642" s="32"/>
      <c r="M642" s="35"/>
      <c r="N642" s="7"/>
      <c r="Q642" s="11"/>
      <c r="R642" s="20"/>
      <c r="S642" s="11"/>
      <c r="T642" s="11"/>
    </row>
    <row r="643" spans="1:20" ht="71.25" customHeight="1" outlineLevel="1">
      <c r="A643" s="4" t="s">
        <v>130</v>
      </c>
      <c r="B643" s="80" t="s">
        <v>707</v>
      </c>
      <c r="C643" s="31" t="s">
        <v>497</v>
      </c>
      <c r="D643" s="81">
        <v>386</v>
      </c>
      <c r="E643" s="82"/>
      <c r="F643" s="82"/>
      <c r="G643" s="82"/>
      <c r="H643" s="82"/>
      <c r="I643" s="83"/>
      <c r="J643" s="84">
        <v>29626</v>
      </c>
      <c r="K643" s="6">
        <f t="shared" si="43"/>
        <v>29626</v>
      </c>
      <c r="L643" s="32"/>
      <c r="M643" s="35"/>
      <c r="N643" s="7"/>
      <c r="Q643" s="11"/>
      <c r="R643" s="20"/>
      <c r="S643" s="11"/>
      <c r="T643" s="11"/>
    </row>
    <row r="644" spans="1:20" ht="63" outlineLevel="1">
      <c r="A644" s="4" t="s">
        <v>131</v>
      </c>
      <c r="B644" s="98" t="s">
        <v>708</v>
      </c>
      <c r="C644" s="31" t="s">
        <v>497</v>
      </c>
      <c r="D644" s="99">
        <v>901</v>
      </c>
      <c r="E644" s="100"/>
      <c r="F644" s="100"/>
      <c r="G644" s="100"/>
      <c r="H644" s="100"/>
      <c r="I644" s="101"/>
      <c r="J644" s="102">
        <v>60729</v>
      </c>
      <c r="K644" s="6">
        <f t="shared" si="43"/>
        <v>60729</v>
      </c>
      <c r="L644" s="32"/>
      <c r="M644" s="35"/>
      <c r="N644" s="7"/>
      <c r="Q644" s="11"/>
      <c r="R644" s="20"/>
      <c r="S644" s="11"/>
      <c r="T644" s="11"/>
    </row>
    <row r="645" spans="1:20" ht="48.75" customHeight="1" outlineLevel="1">
      <c r="A645" s="4" t="s">
        <v>132</v>
      </c>
      <c r="B645" s="98" t="s">
        <v>709</v>
      </c>
      <c r="C645" s="31" t="s">
        <v>497</v>
      </c>
      <c r="D645" s="99">
        <v>935</v>
      </c>
      <c r="E645" s="100"/>
      <c r="F645" s="100"/>
      <c r="G645" s="100"/>
      <c r="H645" s="100"/>
      <c r="I645" s="101"/>
      <c r="J645" s="102">
        <v>48024</v>
      </c>
      <c r="K645" s="6">
        <f t="shared" si="43"/>
        <v>48024</v>
      </c>
      <c r="L645" s="32"/>
      <c r="M645" s="35"/>
      <c r="N645" s="7"/>
      <c r="Q645" s="11"/>
      <c r="R645" s="20"/>
      <c r="S645" s="11"/>
      <c r="T645" s="11"/>
    </row>
    <row r="646" spans="1:20" ht="63" outlineLevel="1">
      <c r="A646" s="4" t="s">
        <v>133</v>
      </c>
      <c r="B646" s="98" t="s">
        <v>710</v>
      </c>
      <c r="C646" s="31" t="s">
        <v>497</v>
      </c>
      <c r="D646" s="99">
        <v>662</v>
      </c>
      <c r="E646" s="100"/>
      <c r="F646" s="100"/>
      <c r="G646" s="100"/>
      <c r="H646" s="100"/>
      <c r="I646" s="101"/>
      <c r="J646" s="102">
        <v>47675</v>
      </c>
      <c r="K646" s="6">
        <f t="shared" si="43"/>
        <v>47675</v>
      </c>
      <c r="L646" s="32"/>
      <c r="M646" s="35"/>
      <c r="N646" s="7"/>
      <c r="Q646" s="11"/>
      <c r="R646" s="20"/>
      <c r="S646" s="11"/>
      <c r="T646" s="11"/>
    </row>
    <row r="647" spans="1:20" ht="86.25" customHeight="1" outlineLevel="1">
      <c r="A647" s="4" t="s">
        <v>134</v>
      </c>
      <c r="B647" s="98" t="s">
        <v>711</v>
      </c>
      <c r="C647" s="31" t="s">
        <v>497</v>
      </c>
      <c r="D647" s="99">
        <v>1046</v>
      </c>
      <c r="E647" s="100"/>
      <c r="F647" s="100"/>
      <c r="G647" s="100"/>
      <c r="H647" s="100"/>
      <c r="I647" s="101"/>
      <c r="J647" s="102">
        <v>67759</v>
      </c>
      <c r="K647" s="6">
        <f t="shared" si="43"/>
        <v>67759</v>
      </c>
      <c r="L647" s="32"/>
      <c r="M647" s="35"/>
      <c r="N647" s="7"/>
      <c r="Q647" s="11"/>
      <c r="R647" s="20"/>
      <c r="S647" s="11"/>
      <c r="T647" s="11"/>
    </row>
    <row r="648" spans="1:20" ht="52.5" customHeight="1" outlineLevel="1">
      <c r="A648" s="4" t="s">
        <v>135</v>
      </c>
      <c r="B648" s="98" t="s">
        <v>712</v>
      </c>
      <c r="C648" s="31" t="s">
        <v>497</v>
      </c>
      <c r="D648" s="99">
        <v>117</v>
      </c>
      <c r="E648" s="100"/>
      <c r="F648" s="100"/>
      <c r="G648" s="100"/>
      <c r="H648" s="100"/>
      <c r="I648" s="101"/>
      <c r="J648" s="102">
        <v>6653</v>
      </c>
      <c r="K648" s="6">
        <f t="shared" si="43"/>
        <v>6653</v>
      </c>
      <c r="L648" s="32"/>
      <c r="M648" s="35"/>
      <c r="N648" s="7"/>
      <c r="Q648" s="11"/>
      <c r="R648" s="20"/>
      <c r="S648" s="11"/>
      <c r="T648" s="11"/>
    </row>
    <row r="649" spans="1:20" ht="65.25" customHeight="1" outlineLevel="1">
      <c r="A649" s="4" t="s">
        <v>136</v>
      </c>
      <c r="B649" s="98" t="s">
        <v>713</v>
      </c>
      <c r="C649" s="31" t="s">
        <v>497</v>
      </c>
      <c r="D649" s="99">
        <v>244</v>
      </c>
      <c r="E649" s="100"/>
      <c r="F649" s="100"/>
      <c r="G649" s="100"/>
      <c r="H649" s="100"/>
      <c r="I649" s="101"/>
      <c r="J649" s="102">
        <v>23889</v>
      </c>
      <c r="K649" s="6">
        <f t="shared" si="43"/>
        <v>23889</v>
      </c>
      <c r="L649" s="32"/>
      <c r="M649" s="35"/>
      <c r="N649" s="7"/>
      <c r="Q649" s="11"/>
      <c r="R649" s="20"/>
      <c r="S649" s="11"/>
      <c r="T649" s="11"/>
    </row>
    <row r="650" spans="1:20" ht="78.75" outlineLevel="1">
      <c r="A650" s="4" t="s">
        <v>137</v>
      </c>
      <c r="B650" s="98" t="s">
        <v>714</v>
      </c>
      <c r="C650" s="31" t="s">
        <v>497</v>
      </c>
      <c r="D650" s="99">
        <v>1283</v>
      </c>
      <c r="E650" s="100"/>
      <c r="F650" s="100"/>
      <c r="G650" s="100"/>
      <c r="H650" s="100"/>
      <c r="I650" s="101"/>
      <c r="J650" s="102">
        <v>80169</v>
      </c>
      <c r="K650" s="6">
        <f t="shared" si="43"/>
        <v>80169</v>
      </c>
      <c r="L650" s="32"/>
      <c r="M650" s="35"/>
      <c r="N650" s="7"/>
      <c r="Q650" s="11"/>
      <c r="R650" s="20"/>
      <c r="S650" s="11"/>
      <c r="T650" s="11"/>
    </row>
    <row r="651" spans="1:20" ht="63" outlineLevel="1">
      <c r="A651" s="4" t="s">
        <v>138</v>
      </c>
      <c r="B651" s="98" t="s">
        <v>715</v>
      </c>
      <c r="C651" s="31" t="s">
        <v>497</v>
      </c>
      <c r="D651" s="99">
        <v>453</v>
      </c>
      <c r="E651" s="100"/>
      <c r="F651" s="100"/>
      <c r="G651" s="100"/>
      <c r="H651" s="100"/>
      <c r="I651" s="101"/>
      <c r="J651" s="102">
        <v>52695</v>
      </c>
      <c r="K651" s="6">
        <f t="shared" si="43"/>
        <v>52695</v>
      </c>
      <c r="L651" s="32"/>
      <c r="M651" s="35"/>
      <c r="N651" s="7"/>
      <c r="Q651" s="11"/>
      <c r="R651" s="20"/>
      <c r="S651" s="11"/>
      <c r="T651" s="11"/>
    </row>
    <row r="652" spans="1:20" ht="63" outlineLevel="1">
      <c r="A652" s="4" t="s">
        <v>139</v>
      </c>
      <c r="B652" s="98" t="s">
        <v>716</v>
      </c>
      <c r="C652" s="31" t="s">
        <v>497</v>
      </c>
      <c r="D652" s="99">
        <v>469</v>
      </c>
      <c r="E652" s="100"/>
      <c r="F652" s="100"/>
      <c r="G652" s="100"/>
      <c r="H652" s="100"/>
      <c r="I652" s="101"/>
      <c r="J652" s="102">
        <v>66524</v>
      </c>
      <c r="K652" s="6">
        <f t="shared" si="43"/>
        <v>66524</v>
      </c>
      <c r="L652" s="32"/>
      <c r="M652" s="35"/>
      <c r="N652" s="7"/>
      <c r="Q652" s="11"/>
      <c r="R652" s="20"/>
      <c r="S652" s="11"/>
      <c r="T652" s="11"/>
    </row>
    <row r="653" spans="1:20" ht="47.25" outlineLevel="1">
      <c r="A653" s="4" t="s">
        <v>140</v>
      </c>
      <c r="B653" s="98" t="s">
        <v>717</v>
      </c>
      <c r="C653" s="31" t="s">
        <v>497</v>
      </c>
      <c r="D653" s="99">
        <v>135</v>
      </c>
      <c r="E653" s="100"/>
      <c r="F653" s="100"/>
      <c r="G653" s="100"/>
      <c r="H653" s="100"/>
      <c r="I653" s="101"/>
      <c r="J653" s="102">
        <v>6805</v>
      </c>
      <c r="K653" s="6">
        <f t="shared" si="43"/>
        <v>6805</v>
      </c>
      <c r="L653" s="32"/>
      <c r="M653" s="35"/>
      <c r="N653" s="7"/>
      <c r="Q653" s="11"/>
      <c r="R653" s="20"/>
      <c r="S653" s="11"/>
      <c r="T653" s="11"/>
    </row>
    <row r="654" spans="1:20" ht="47.25" outlineLevel="1">
      <c r="A654" s="4" t="s">
        <v>156</v>
      </c>
      <c r="B654" s="98" t="s">
        <v>718</v>
      </c>
      <c r="C654" s="31" t="s">
        <v>497</v>
      </c>
      <c r="D654" s="99">
        <v>393</v>
      </c>
      <c r="E654" s="100"/>
      <c r="F654" s="100"/>
      <c r="G654" s="100"/>
      <c r="H654" s="100"/>
      <c r="I654" s="101"/>
      <c r="J654" s="102">
        <v>38940</v>
      </c>
      <c r="K654" s="6">
        <f t="shared" si="43"/>
        <v>38940</v>
      </c>
      <c r="L654" s="32"/>
      <c r="M654" s="35"/>
      <c r="N654" s="7"/>
      <c r="Q654" s="11"/>
      <c r="R654" s="20"/>
      <c r="S654" s="11"/>
      <c r="T654" s="11"/>
    </row>
    <row r="655" spans="1:20" ht="47.25" outlineLevel="1">
      <c r="A655" s="4" t="s">
        <v>157</v>
      </c>
      <c r="B655" s="118" t="s">
        <v>719</v>
      </c>
      <c r="C655" s="31" t="s">
        <v>497</v>
      </c>
      <c r="D655" s="99">
        <v>223</v>
      </c>
      <c r="E655" s="100"/>
      <c r="F655" s="100"/>
      <c r="G655" s="100"/>
      <c r="H655" s="100"/>
      <c r="I655" s="101"/>
      <c r="J655" s="102">
        <v>32070</v>
      </c>
      <c r="K655" s="6">
        <f t="shared" si="43"/>
        <v>32070</v>
      </c>
      <c r="L655" s="32"/>
      <c r="M655" s="35"/>
      <c r="N655" s="7"/>
      <c r="Q655" s="11"/>
      <c r="R655" s="20"/>
      <c r="S655" s="11"/>
      <c r="T655" s="11"/>
    </row>
    <row r="656" spans="1:20" ht="47.25" outlineLevel="1">
      <c r="A656" s="4" t="s">
        <v>448</v>
      </c>
      <c r="B656" s="80" t="s">
        <v>720</v>
      </c>
      <c r="C656" s="31" t="s">
        <v>497</v>
      </c>
      <c r="D656" s="81">
        <v>1304</v>
      </c>
      <c r="E656" s="82"/>
      <c r="F656" s="82"/>
      <c r="G656" s="82"/>
      <c r="H656" s="82"/>
      <c r="I656" s="83"/>
      <c r="J656" s="84">
        <v>71165</v>
      </c>
      <c r="K656" s="6">
        <f t="shared" si="43"/>
        <v>71165</v>
      </c>
      <c r="L656" s="32"/>
      <c r="M656" s="35"/>
      <c r="N656" s="7"/>
      <c r="Q656" s="11"/>
      <c r="R656" s="20"/>
      <c r="S656" s="11"/>
      <c r="T656" s="11"/>
    </row>
    <row r="657" spans="1:20" ht="63" outlineLevel="1">
      <c r="A657" s="4" t="s">
        <v>449</v>
      </c>
      <c r="B657" s="80" t="s">
        <v>721</v>
      </c>
      <c r="C657" s="31" t="s">
        <v>497</v>
      </c>
      <c r="D657" s="81">
        <v>352</v>
      </c>
      <c r="E657" s="82"/>
      <c r="F657" s="82"/>
      <c r="G657" s="82"/>
      <c r="H657" s="82"/>
      <c r="I657" s="83"/>
      <c r="J657" s="84">
        <v>27043</v>
      </c>
      <c r="K657" s="6">
        <f t="shared" si="43"/>
        <v>27043</v>
      </c>
      <c r="L657" s="32"/>
      <c r="M657" s="35"/>
      <c r="N657" s="7"/>
      <c r="Q657" s="11"/>
      <c r="R657" s="20"/>
      <c r="S657" s="11"/>
      <c r="T657" s="11"/>
    </row>
    <row r="658" spans="1:20" ht="47.25" outlineLevel="1">
      <c r="A658" s="4" t="s">
        <v>450</v>
      </c>
      <c r="B658" s="98" t="s">
        <v>722</v>
      </c>
      <c r="C658" s="31" t="s">
        <v>497</v>
      </c>
      <c r="D658" s="99">
        <v>592</v>
      </c>
      <c r="E658" s="100"/>
      <c r="F658" s="100"/>
      <c r="G658" s="100"/>
      <c r="H658" s="100"/>
      <c r="I658" s="101"/>
      <c r="J658" s="102">
        <v>29560</v>
      </c>
      <c r="K658" s="6">
        <f t="shared" si="43"/>
        <v>29560</v>
      </c>
      <c r="L658" s="32"/>
      <c r="M658" s="35"/>
      <c r="N658" s="7"/>
      <c r="Q658" s="11"/>
      <c r="R658" s="20"/>
      <c r="S658" s="11"/>
      <c r="T658" s="11"/>
    </row>
    <row r="659" spans="1:20" ht="47.25" outlineLevel="1">
      <c r="A659" s="4" t="s">
        <v>451</v>
      </c>
      <c r="B659" s="30" t="s">
        <v>579</v>
      </c>
      <c r="C659" s="31" t="s">
        <v>497</v>
      </c>
      <c r="D659" s="89">
        <v>1416</v>
      </c>
      <c r="E659" s="90"/>
      <c r="F659" s="90"/>
      <c r="G659" s="90"/>
      <c r="H659" s="90"/>
      <c r="I659" s="103"/>
      <c r="J659" s="92">
        <v>118390</v>
      </c>
      <c r="K659" s="6">
        <f t="shared" si="43"/>
        <v>118390</v>
      </c>
      <c r="L659" s="32"/>
      <c r="M659" s="35"/>
      <c r="N659" s="7"/>
      <c r="Q659" s="11"/>
      <c r="R659" s="20"/>
      <c r="S659" s="11"/>
      <c r="T659" s="11"/>
    </row>
    <row r="660" spans="1:20" ht="47.25" outlineLevel="1">
      <c r="A660" s="4" t="s">
        <v>452</v>
      </c>
      <c r="B660" s="30" t="s">
        <v>582</v>
      </c>
      <c r="C660" s="31" t="s">
        <v>497</v>
      </c>
      <c r="D660" s="104">
        <v>2703</v>
      </c>
      <c r="E660" s="105"/>
      <c r="F660" s="105"/>
      <c r="G660" s="105"/>
      <c r="H660" s="105"/>
      <c r="I660" s="103"/>
      <c r="J660" s="92">
        <v>361525</v>
      </c>
      <c r="K660" s="6">
        <f t="shared" si="43"/>
        <v>361525</v>
      </c>
      <c r="L660" s="32"/>
      <c r="M660" s="35"/>
      <c r="N660" s="7"/>
      <c r="Q660" s="11"/>
      <c r="R660" s="20"/>
      <c r="S660" s="11"/>
      <c r="T660" s="11"/>
    </row>
    <row r="661" spans="1:20" s="3" customFormat="1" ht="31.5">
      <c r="A661" s="21" t="s">
        <v>4</v>
      </c>
      <c r="B661" s="47" t="s">
        <v>158</v>
      </c>
      <c r="C661" s="23"/>
      <c r="D661" s="24"/>
      <c r="E661" s="25"/>
      <c r="F661" s="25"/>
      <c r="G661" s="25"/>
      <c r="H661" s="25"/>
      <c r="I661" s="26"/>
      <c r="J661" s="27">
        <f>J662+J686</f>
        <v>65220</v>
      </c>
      <c r="K661" s="27">
        <f>K662+K686</f>
        <v>65220</v>
      </c>
      <c r="L661" s="24"/>
      <c r="M661" s="28"/>
      <c r="N661" s="29"/>
      <c r="P661" s="20"/>
      <c r="Q661" s="11"/>
      <c r="R661" s="20"/>
      <c r="S661" s="11"/>
      <c r="T661" s="11"/>
    </row>
    <row r="662" spans="1:20" s="65" customFormat="1" ht="15.75">
      <c r="A662" s="36" t="s">
        <v>15</v>
      </c>
      <c r="B662" s="37" t="s">
        <v>159</v>
      </c>
      <c r="C662" s="38" t="s">
        <v>496</v>
      </c>
      <c r="D662" s="39">
        <f>SUM(D663:D685)</f>
        <v>23</v>
      </c>
      <c r="E662" s="40"/>
      <c r="F662" s="40"/>
      <c r="G662" s="40"/>
      <c r="H662" s="40"/>
      <c r="I662" s="73"/>
      <c r="J662" s="74">
        <f>SUM(J663:J685)</f>
        <v>53075</v>
      </c>
      <c r="K662" s="74">
        <f>SUM(K663:K685)</f>
        <v>53075</v>
      </c>
      <c r="L662" s="106"/>
      <c r="M662" s="43"/>
      <c r="N662" s="44"/>
      <c r="P662" s="66"/>
      <c r="Q662" s="11"/>
      <c r="R662" s="20"/>
      <c r="S662" s="11"/>
      <c r="T662" s="11"/>
    </row>
    <row r="663" spans="1:20" ht="47.25" outlineLevel="1">
      <c r="A663" s="4" t="s">
        <v>16</v>
      </c>
      <c r="B663" s="80" t="s">
        <v>702</v>
      </c>
      <c r="C663" s="31" t="s">
        <v>496</v>
      </c>
      <c r="D663" s="32">
        <v>1</v>
      </c>
      <c r="E663" s="33"/>
      <c r="F663" s="33"/>
      <c r="G663" s="33"/>
      <c r="H663" s="33"/>
      <c r="I663" s="101"/>
      <c r="J663" s="102">
        <v>6213</v>
      </c>
      <c r="K663" s="6">
        <f aca="true" t="shared" si="44" ref="K663:K726">J663</f>
        <v>6213</v>
      </c>
      <c r="L663" s="32"/>
      <c r="M663" s="35"/>
      <c r="N663" s="7"/>
      <c r="Q663" s="11"/>
      <c r="R663" s="20"/>
      <c r="S663" s="11"/>
      <c r="T663" s="11"/>
    </row>
    <row r="664" spans="1:20" ht="63" outlineLevel="1">
      <c r="A664" s="4" t="s">
        <v>54</v>
      </c>
      <c r="B664" s="80" t="s">
        <v>723</v>
      </c>
      <c r="C664" s="31" t="s">
        <v>496</v>
      </c>
      <c r="D664" s="32">
        <v>1</v>
      </c>
      <c r="E664" s="33"/>
      <c r="F664" s="33"/>
      <c r="G664" s="33"/>
      <c r="H664" s="33"/>
      <c r="I664" s="83"/>
      <c r="J664" s="84">
        <v>2106</v>
      </c>
      <c r="K664" s="6">
        <f t="shared" si="44"/>
        <v>2106</v>
      </c>
      <c r="L664" s="32"/>
      <c r="M664" s="35"/>
      <c r="N664" s="7"/>
      <c r="Q664" s="11"/>
      <c r="R664" s="20"/>
      <c r="S664" s="11"/>
      <c r="T664" s="11"/>
    </row>
    <row r="665" spans="1:20" ht="63" outlineLevel="1">
      <c r="A665" s="4" t="s">
        <v>70</v>
      </c>
      <c r="B665" s="80" t="s">
        <v>704</v>
      </c>
      <c r="C665" s="31" t="s">
        <v>496</v>
      </c>
      <c r="D665" s="32">
        <v>1</v>
      </c>
      <c r="E665" s="33"/>
      <c r="F665" s="33"/>
      <c r="G665" s="33"/>
      <c r="H665" s="33"/>
      <c r="I665" s="83"/>
      <c r="J665" s="84">
        <v>1159</v>
      </c>
      <c r="K665" s="6">
        <f t="shared" si="44"/>
        <v>1159</v>
      </c>
      <c r="L665" s="32"/>
      <c r="M665" s="35"/>
      <c r="N665" s="7"/>
      <c r="Q665" s="11"/>
      <c r="R665" s="20"/>
      <c r="S665" s="11"/>
      <c r="T665" s="11"/>
    </row>
    <row r="666" spans="1:20" ht="63" outlineLevel="1">
      <c r="A666" s="4" t="s">
        <v>77</v>
      </c>
      <c r="B666" s="80" t="s">
        <v>705</v>
      </c>
      <c r="C666" s="31" t="s">
        <v>496</v>
      </c>
      <c r="D666" s="32">
        <v>1</v>
      </c>
      <c r="E666" s="33"/>
      <c r="F666" s="33"/>
      <c r="G666" s="33"/>
      <c r="H666" s="33"/>
      <c r="I666" s="83"/>
      <c r="J666" s="84">
        <v>2008</v>
      </c>
      <c r="K666" s="6">
        <f t="shared" si="44"/>
        <v>2008</v>
      </c>
      <c r="L666" s="32"/>
      <c r="M666" s="35"/>
      <c r="N666" s="7"/>
      <c r="Q666" s="11"/>
      <c r="R666" s="20"/>
      <c r="S666" s="11"/>
      <c r="T666" s="11"/>
    </row>
    <row r="667" spans="1:20" ht="78.75" outlineLevel="1">
      <c r="A667" s="4" t="s">
        <v>160</v>
      </c>
      <c r="B667" s="116" t="s">
        <v>706</v>
      </c>
      <c r="C667" s="31" t="s">
        <v>496</v>
      </c>
      <c r="D667" s="32">
        <v>1</v>
      </c>
      <c r="E667" s="33"/>
      <c r="F667" s="33"/>
      <c r="G667" s="33"/>
      <c r="H667" s="33"/>
      <c r="I667" s="83"/>
      <c r="J667" s="84">
        <v>2085</v>
      </c>
      <c r="K667" s="6">
        <f t="shared" si="44"/>
        <v>2085</v>
      </c>
      <c r="L667" s="32"/>
      <c r="M667" s="35"/>
      <c r="N667" s="7"/>
      <c r="Q667" s="11"/>
      <c r="R667" s="20"/>
      <c r="S667" s="11"/>
      <c r="T667" s="11"/>
    </row>
    <row r="668" spans="1:20" ht="74.25" customHeight="1" outlineLevel="1">
      <c r="A668" s="4" t="s">
        <v>161</v>
      </c>
      <c r="B668" s="80" t="s">
        <v>707</v>
      </c>
      <c r="C668" s="31" t="s">
        <v>496</v>
      </c>
      <c r="D668" s="32">
        <v>1</v>
      </c>
      <c r="E668" s="33"/>
      <c r="F668" s="33"/>
      <c r="G668" s="33"/>
      <c r="H668" s="33"/>
      <c r="I668" s="83"/>
      <c r="J668" s="84">
        <v>960</v>
      </c>
      <c r="K668" s="6">
        <f t="shared" si="44"/>
        <v>960</v>
      </c>
      <c r="L668" s="32"/>
      <c r="M668" s="35"/>
      <c r="N668" s="7"/>
      <c r="Q668" s="11"/>
      <c r="R668" s="20"/>
      <c r="S668" s="11"/>
      <c r="T668" s="11"/>
    </row>
    <row r="669" spans="1:20" ht="63" outlineLevel="1">
      <c r="A669" s="4" t="s">
        <v>162</v>
      </c>
      <c r="B669" s="98" t="s">
        <v>708</v>
      </c>
      <c r="C669" s="31" t="s">
        <v>496</v>
      </c>
      <c r="D669" s="32">
        <v>1</v>
      </c>
      <c r="E669" s="33"/>
      <c r="F669" s="33"/>
      <c r="G669" s="33"/>
      <c r="H669" s="33"/>
      <c r="I669" s="101"/>
      <c r="J669" s="102">
        <v>2951</v>
      </c>
      <c r="K669" s="6">
        <f t="shared" si="44"/>
        <v>2951</v>
      </c>
      <c r="L669" s="32"/>
      <c r="M669" s="35"/>
      <c r="N669" s="7"/>
      <c r="Q669" s="11"/>
      <c r="R669" s="20"/>
      <c r="S669" s="11"/>
      <c r="T669" s="11"/>
    </row>
    <row r="670" spans="1:20" ht="63" outlineLevel="1">
      <c r="A670" s="4" t="s">
        <v>163</v>
      </c>
      <c r="B670" s="98" t="s">
        <v>724</v>
      </c>
      <c r="C670" s="31" t="s">
        <v>496</v>
      </c>
      <c r="D670" s="32">
        <v>1</v>
      </c>
      <c r="E670" s="33"/>
      <c r="F670" s="33"/>
      <c r="G670" s="33"/>
      <c r="H670" s="33"/>
      <c r="I670" s="101"/>
      <c r="J670" s="102">
        <v>2334</v>
      </c>
      <c r="K670" s="6">
        <f t="shared" si="44"/>
        <v>2334</v>
      </c>
      <c r="L670" s="32"/>
      <c r="M670" s="35"/>
      <c r="N670" s="7"/>
      <c r="Q670" s="11"/>
      <c r="R670" s="20"/>
      <c r="S670" s="11"/>
      <c r="T670" s="11"/>
    </row>
    <row r="671" spans="1:20" ht="63" outlineLevel="1">
      <c r="A671" s="4" t="s">
        <v>164</v>
      </c>
      <c r="B671" s="98" t="s">
        <v>710</v>
      </c>
      <c r="C671" s="31" t="s">
        <v>496</v>
      </c>
      <c r="D671" s="32">
        <v>1</v>
      </c>
      <c r="E671" s="33"/>
      <c r="F671" s="33"/>
      <c r="G671" s="33"/>
      <c r="H671" s="33"/>
      <c r="I671" s="101"/>
      <c r="J671" s="102">
        <v>2317</v>
      </c>
      <c r="K671" s="6">
        <f t="shared" si="44"/>
        <v>2317</v>
      </c>
      <c r="L671" s="32"/>
      <c r="M671" s="35"/>
      <c r="N671" s="7"/>
      <c r="Q671" s="11"/>
      <c r="R671" s="20"/>
      <c r="S671" s="11"/>
      <c r="T671" s="11"/>
    </row>
    <row r="672" spans="1:20" ht="90.75" customHeight="1" outlineLevel="1">
      <c r="A672" s="4" t="s">
        <v>165</v>
      </c>
      <c r="B672" s="98" t="s">
        <v>711</v>
      </c>
      <c r="C672" s="31" t="s">
        <v>496</v>
      </c>
      <c r="D672" s="32">
        <v>1</v>
      </c>
      <c r="E672" s="33"/>
      <c r="F672" s="33"/>
      <c r="G672" s="33"/>
      <c r="H672" s="33"/>
      <c r="I672" s="101"/>
      <c r="J672" s="102">
        <v>3293</v>
      </c>
      <c r="K672" s="6">
        <f t="shared" si="44"/>
        <v>3293</v>
      </c>
      <c r="L672" s="32"/>
      <c r="M672" s="35"/>
      <c r="N672" s="7"/>
      <c r="Q672" s="11"/>
      <c r="R672" s="20"/>
      <c r="S672" s="11"/>
      <c r="T672" s="11"/>
    </row>
    <row r="673" spans="1:20" ht="47.25" outlineLevel="1">
      <c r="A673" s="4" t="s">
        <v>166</v>
      </c>
      <c r="B673" s="98" t="s">
        <v>712</v>
      </c>
      <c r="C673" s="31" t="s">
        <v>496</v>
      </c>
      <c r="D673" s="32">
        <v>1</v>
      </c>
      <c r="E673" s="33"/>
      <c r="F673" s="33"/>
      <c r="G673" s="33"/>
      <c r="H673" s="33"/>
      <c r="I673" s="101"/>
      <c r="J673" s="102">
        <v>323</v>
      </c>
      <c r="K673" s="6">
        <f t="shared" si="44"/>
        <v>323</v>
      </c>
      <c r="L673" s="32"/>
      <c r="M673" s="35"/>
      <c r="N673" s="7"/>
      <c r="Q673" s="11"/>
      <c r="R673" s="20"/>
      <c r="S673" s="11"/>
      <c r="T673" s="11"/>
    </row>
    <row r="674" spans="1:20" ht="63" outlineLevel="1">
      <c r="A674" s="4" t="s">
        <v>167</v>
      </c>
      <c r="B674" s="98" t="s">
        <v>713</v>
      </c>
      <c r="C674" s="31" t="s">
        <v>496</v>
      </c>
      <c r="D674" s="32">
        <v>1</v>
      </c>
      <c r="E674" s="33"/>
      <c r="F674" s="33"/>
      <c r="G674" s="33"/>
      <c r="H674" s="33"/>
      <c r="I674" s="101"/>
      <c r="J674" s="102">
        <v>1161</v>
      </c>
      <c r="K674" s="6">
        <f t="shared" si="44"/>
        <v>1161</v>
      </c>
      <c r="L674" s="32"/>
      <c r="M674" s="35"/>
      <c r="N674" s="7"/>
      <c r="Q674" s="11"/>
      <c r="R674" s="20"/>
      <c r="S674" s="11"/>
      <c r="T674" s="11"/>
    </row>
    <row r="675" spans="1:20" ht="78.75" outlineLevel="1">
      <c r="A675" s="4" t="s">
        <v>168</v>
      </c>
      <c r="B675" s="98" t="s">
        <v>714</v>
      </c>
      <c r="C675" s="31" t="s">
        <v>496</v>
      </c>
      <c r="D675" s="32">
        <v>1</v>
      </c>
      <c r="E675" s="33"/>
      <c r="F675" s="33"/>
      <c r="G675" s="33"/>
      <c r="H675" s="33"/>
      <c r="I675" s="101"/>
      <c r="J675" s="102">
        <v>3896</v>
      </c>
      <c r="K675" s="6">
        <f t="shared" si="44"/>
        <v>3896</v>
      </c>
      <c r="L675" s="32"/>
      <c r="M675" s="35"/>
      <c r="N675" s="7"/>
      <c r="Q675" s="11"/>
      <c r="R675" s="20"/>
      <c r="S675" s="11"/>
      <c r="T675" s="11"/>
    </row>
    <row r="676" spans="1:20" ht="63" outlineLevel="1">
      <c r="A676" s="4" t="s">
        <v>169</v>
      </c>
      <c r="B676" s="98" t="s">
        <v>715</v>
      </c>
      <c r="C676" s="31" t="s">
        <v>496</v>
      </c>
      <c r="D676" s="32">
        <v>1</v>
      </c>
      <c r="E676" s="33"/>
      <c r="F676" s="33"/>
      <c r="G676" s="33"/>
      <c r="H676" s="33"/>
      <c r="I676" s="101"/>
      <c r="J676" s="102">
        <v>2561</v>
      </c>
      <c r="K676" s="6">
        <f t="shared" si="44"/>
        <v>2561</v>
      </c>
      <c r="L676" s="32"/>
      <c r="M676" s="35"/>
      <c r="N676" s="7"/>
      <c r="Q676" s="11"/>
      <c r="R676" s="20"/>
      <c r="S676" s="11"/>
      <c r="T676" s="11"/>
    </row>
    <row r="677" spans="1:20" ht="63" outlineLevel="1">
      <c r="A677" s="4" t="s">
        <v>170</v>
      </c>
      <c r="B677" s="98" t="s">
        <v>716</v>
      </c>
      <c r="C677" s="31" t="s">
        <v>496</v>
      </c>
      <c r="D677" s="32">
        <v>1</v>
      </c>
      <c r="E677" s="33"/>
      <c r="F677" s="33"/>
      <c r="G677" s="33"/>
      <c r="H677" s="33"/>
      <c r="I677" s="101"/>
      <c r="J677" s="102">
        <v>3233</v>
      </c>
      <c r="K677" s="6">
        <f t="shared" si="44"/>
        <v>3233</v>
      </c>
      <c r="L677" s="32"/>
      <c r="M677" s="35"/>
      <c r="N677" s="7"/>
      <c r="Q677" s="11"/>
      <c r="R677" s="20"/>
      <c r="S677" s="11"/>
      <c r="T677" s="11"/>
    </row>
    <row r="678" spans="1:20" ht="47.25" outlineLevel="1">
      <c r="A678" s="4" t="s">
        <v>171</v>
      </c>
      <c r="B678" s="98" t="s">
        <v>717</v>
      </c>
      <c r="C678" s="31" t="s">
        <v>496</v>
      </c>
      <c r="D678" s="32">
        <v>1</v>
      </c>
      <c r="E678" s="33"/>
      <c r="F678" s="33"/>
      <c r="G678" s="33"/>
      <c r="H678" s="33"/>
      <c r="I678" s="101"/>
      <c r="J678" s="102">
        <v>331</v>
      </c>
      <c r="K678" s="6">
        <f t="shared" si="44"/>
        <v>331</v>
      </c>
      <c r="L678" s="32"/>
      <c r="M678" s="35"/>
      <c r="N678" s="7"/>
      <c r="Q678" s="11"/>
      <c r="R678" s="20"/>
      <c r="S678" s="11"/>
      <c r="T678" s="11"/>
    </row>
    <row r="679" spans="1:20" ht="47.25" outlineLevel="1">
      <c r="A679" s="4" t="s">
        <v>172</v>
      </c>
      <c r="B679" s="98" t="s">
        <v>718</v>
      </c>
      <c r="C679" s="31" t="s">
        <v>496</v>
      </c>
      <c r="D679" s="32">
        <v>1</v>
      </c>
      <c r="E679" s="33"/>
      <c r="F679" s="33"/>
      <c r="G679" s="33"/>
      <c r="H679" s="33"/>
      <c r="I679" s="101"/>
      <c r="J679" s="102">
        <v>1892</v>
      </c>
      <c r="K679" s="6">
        <f t="shared" si="44"/>
        <v>1892</v>
      </c>
      <c r="L679" s="32"/>
      <c r="M679" s="35"/>
      <c r="N679" s="7"/>
      <c r="Q679" s="11"/>
      <c r="R679" s="20"/>
      <c r="S679" s="11"/>
      <c r="T679" s="11"/>
    </row>
    <row r="680" spans="1:20" ht="63" outlineLevel="1">
      <c r="A680" s="4" t="s">
        <v>173</v>
      </c>
      <c r="B680" s="98" t="s">
        <v>725</v>
      </c>
      <c r="C680" s="31" t="s">
        <v>496</v>
      </c>
      <c r="D680" s="32">
        <v>1</v>
      </c>
      <c r="E680" s="33"/>
      <c r="F680" s="33"/>
      <c r="G680" s="33"/>
      <c r="H680" s="33"/>
      <c r="I680" s="101"/>
      <c r="J680" s="102">
        <v>1559</v>
      </c>
      <c r="K680" s="6">
        <f t="shared" si="44"/>
        <v>1559</v>
      </c>
      <c r="L680" s="32"/>
      <c r="M680" s="35"/>
      <c r="N680" s="7"/>
      <c r="Q680" s="11"/>
      <c r="R680" s="20"/>
      <c r="S680" s="11"/>
      <c r="T680" s="11"/>
    </row>
    <row r="681" spans="1:20" ht="47.25" outlineLevel="1">
      <c r="A681" s="4" t="s">
        <v>453</v>
      </c>
      <c r="B681" s="80" t="s">
        <v>720</v>
      </c>
      <c r="C681" s="31" t="s">
        <v>496</v>
      </c>
      <c r="D681" s="32">
        <v>1</v>
      </c>
      <c r="E681" s="33"/>
      <c r="F681" s="33"/>
      <c r="G681" s="33"/>
      <c r="H681" s="33"/>
      <c r="I681" s="83"/>
      <c r="J681" s="84">
        <v>3459</v>
      </c>
      <c r="K681" s="6">
        <f t="shared" si="44"/>
        <v>3459</v>
      </c>
      <c r="L681" s="32"/>
      <c r="M681" s="35"/>
      <c r="N681" s="7"/>
      <c r="Q681" s="11"/>
      <c r="R681" s="20"/>
      <c r="S681" s="11"/>
      <c r="T681" s="11"/>
    </row>
    <row r="682" spans="1:20" ht="63" outlineLevel="1">
      <c r="A682" s="4" t="s">
        <v>454</v>
      </c>
      <c r="B682" s="80" t="s">
        <v>721</v>
      </c>
      <c r="C682" s="31" t="s">
        <v>496</v>
      </c>
      <c r="D682" s="32">
        <v>1</v>
      </c>
      <c r="E682" s="33"/>
      <c r="F682" s="33"/>
      <c r="G682" s="33"/>
      <c r="H682" s="33"/>
      <c r="I682" s="83"/>
      <c r="J682" s="84">
        <v>1314</v>
      </c>
      <c r="K682" s="6">
        <f t="shared" si="44"/>
        <v>1314</v>
      </c>
      <c r="L682" s="32"/>
      <c r="M682" s="35"/>
      <c r="N682" s="7"/>
      <c r="Q682" s="11"/>
      <c r="R682" s="20"/>
      <c r="S682" s="11"/>
      <c r="T682" s="11"/>
    </row>
    <row r="683" spans="1:20" ht="47.25" outlineLevel="1">
      <c r="A683" s="4" t="s">
        <v>455</v>
      </c>
      <c r="B683" s="98" t="s">
        <v>722</v>
      </c>
      <c r="C683" s="31" t="s">
        <v>496</v>
      </c>
      <c r="D683" s="32">
        <v>1</v>
      </c>
      <c r="E683" s="33"/>
      <c r="F683" s="33"/>
      <c r="G683" s="33"/>
      <c r="H683" s="33"/>
      <c r="I683" s="101"/>
      <c r="J683" s="102">
        <v>1437</v>
      </c>
      <c r="K683" s="6">
        <f t="shared" si="44"/>
        <v>1437</v>
      </c>
      <c r="L683" s="32"/>
      <c r="M683" s="35"/>
      <c r="N683" s="7"/>
      <c r="Q683" s="11"/>
      <c r="R683" s="20"/>
      <c r="S683" s="11"/>
      <c r="T683" s="11"/>
    </row>
    <row r="684" spans="1:20" ht="47.25" outlineLevel="1">
      <c r="A684" s="4" t="s">
        <v>456</v>
      </c>
      <c r="B684" s="30" t="s">
        <v>579</v>
      </c>
      <c r="C684" s="31" t="s">
        <v>496</v>
      </c>
      <c r="D684" s="32">
        <v>1</v>
      </c>
      <c r="E684" s="33"/>
      <c r="F684" s="33"/>
      <c r="G684" s="33"/>
      <c r="H684" s="33"/>
      <c r="I684" s="91"/>
      <c r="J684" s="92">
        <v>1599</v>
      </c>
      <c r="K684" s="6">
        <f t="shared" si="44"/>
        <v>1599</v>
      </c>
      <c r="L684" s="32"/>
      <c r="M684" s="35"/>
      <c r="N684" s="7"/>
      <c r="Q684" s="11"/>
      <c r="R684" s="20"/>
      <c r="S684" s="11"/>
      <c r="T684" s="11"/>
    </row>
    <row r="685" spans="1:20" ht="47.25" outlineLevel="1">
      <c r="A685" s="4" t="s">
        <v>457</v>
      </c>
      <c r="B685" s="30" t="s">
        <v>582</v>
      </c>
      <c r="C685" s="31" t="s">
        <v>496</v>
      </c>
      <c r="D685" s="32">
        <v>1</v>
      </c>
      <c r="E685" s="33"/>
      <c r="F685" s="33"/>
      <c r="G685" s="33"/>
      <c r="H685" s="33"/>
      <c r="I685" s="91"/>
      <c r="J685" s="92">
        <v>4884</v>
      </c>
      <c r="K685" s="6">
        <f t="shared" si="44"/>
        <v>4884</v>
      </c>
      <c r="L685" s="32"/>
      <c r="M685" s="35"/>
      <c r="N685" s="7"/>
      <c r="Q685" s="11"/>
      <c r="R685" s="20"/>
      <c r="S685" s="11"/>
      <c r="T685" s="11"/>
    </row>
    <row r="686" spans="1:20" s="65" customFormat="1" ht="15.75">
      <c r="A686" s="36" t="s">
        <v>17</v>
      </c>
      <c r="B686" s="37" t="s">
        <v>174</v>
      </c>
      <c r="C686" s="38" t="s">
        <v>496</v>
      </c>
      <c r="D686" s="39">
        <f>SUM(D687:D709)</f>
        <v>23</v>
      </c>
      <c r="E686" s="40"/>
      <c r="F686" s="40"/>
      <c r="G686" s="40"/>
      <c r="H686" s="40"/>
      <c r="I686" s="73"/>
      <c r="J686" s="74">
        <f>SUM(J687:J709)</f>
        <v>12145</v>
      </c>
      <c r="K686" s="74">
        <f>SUM(K687:K709)</f>
        <v>12145</v>
      </c>
      <c r="L686" s="39"/>
      <c r="M686" s="43"/>
      <c r="N686" s="44"/>
      <c r="P686" s="66"/>
      <c r="Q686" s="11"/>
      <c r="R686" s="20"/>
      <c r="S686" s="11"/>
      <c r="T686" s="11"/>
    </row>
    <row r="687" spans="1:20" ht="47.25" outlineLevel="1">
      <c r="A687" s="4" t="s">
        <v>18</v>
      </c>
      <c r="B687" s="80" t="s">
        <v>702</v>
      </c>
      <c r="C687" s="31" t="s">
        <v>496</v>
      </c>
      <c r="D687" s="32">
        <v>1</v>
      </c>
      <c r="E687" s="33"/>
      <c r="F687" s="33"/>
      <c r="G687" s="33"/>
      <c r="H687" s="33"/>
      <c r="I687" s="101"/>
      <c r="J687" s="102">
        <v>920</v>
      </c>
      <c r="K687" s="6">
        <f t="shared" si="44"/>
        <v>920</v>
      </c>
      <c r="L687" s="32"/>
      <c r="M687" s="35"/>
      <c r="N687" s="7"/>
      <c r="Q687" s="11"/>
      <c r="R687" s="20"/>
      <c r="S687" s="11"/>
      <c r="T687" s="11"/>
    </row>
    <row r="688" spans="1:20" ht="63" outlineLevel="1">
      <c r="A688" s="4" t="s">
        <v>71</v>
      </c>
      <c r="B688" s="80" t="s">
        <v>723</v>
      </c>
      <c r="C688" s="31" t="s">
        <v>496</v>
      </c>
      <c r="D688" s="32">
        <v>1</v>
      </c>
      <c r="E688" s="33"/>
      <c r="F688" s="33"/>
      <c r="G688" s="33"/>
      <c r="H688" s="33"/>
      <c r="I688" s="83"/>
      <c r="J688" s="84">
        <v>728</v>
      </c>
      <c r="K688" s="6">
        <f t="shared" si="44"/>
        <v>728</v>
      </c>
      <c r="L688" s="32"/>
      <c r="M688" s="35"/>
      <c r="N688" s="7"/>
      <c r="Q688" s="11"/>
      <c r="R688" s="20"/>
      <c r="S688" s="11"/>
      <c r="T688" s="11"/>
    </row>
    <row r="689" spans="1:20" ht="63" outlineLevel="1">
      <c r="A689" s="4" t="s">
        <v>72</v>
      </c>
      <c r="B689" s="80" t="s">
        <v>704</v>
      </c>
      <c r="C689" s="31" t="s">
        <v>496</v>
      </c>
      <c r="D689" s="32">
        <v>1</v>
      </c>
      <c r="E689" s="33"/>
      <c r="F689" s="33"/>
      <c r="G689" s="33"/>
      <c r="H689" s="33"/>
      <c r="I689" s="83"/>
      <c r="J689" s="84">
        <v>401</v>
      </c>
      <c r="K689" s="6">
        <f t="shared" si="44"/>
        <v>401</v>
      </c>
      <c r="L689" s="32"/>
      <c r="M689" s="35"/>
      <c r="N689" s="7"/>
      <c r="Q689" s="11"/>
      <c r="R689" s="20"/>
      <c r="S689" s="11"/>
      <c r="T689" s="11"/>
    </row>
    <row r="690" spans="1:20" ht="63" outlineLevel="1">
      <c r="A690" s="4" t="s">
        <v>78</v>
      </c>
      <c r="B690" s="80" t="s">
        <v>705</v>
      </c>
      <c r="C690" s="31" t="s">
        <v>496</v>
      </c>
      <c r="D690" s="32">
        <v>1</v>
      </c>
      <c r="E690" s="33"/>
      <c r="F690" s="33"/>
      <c r="G690" s="33"/>
      <c r="H690" s="33"/>
      <c r="I690" s="83"/>
      <c r="J690" s="84">
        <v>694</v>
      </c>
      <c r="K690" s="6">
        <f t="shared" si="44"/>
        <v>694</v>
      </c>
      <c r="L690" s="32"/>
      <c r="M690" s="35"/>
      <c r="N690" s="7"/>
      <c r="Q690" s="11"/>
      <c r="R690" s="20"/>
      <c r="S690" s="11"/>
      <c r="T690" s="11"/>
    </row>
    <row r="691" spans="1:20" ht="78.75" outlineLevel="1">
      <c r="A691" s="4" t="s">
        <v>175</v>
      </c>
      <c r="B691" s="116" t="s">
        <v>706</v>
      </c>
      <c r="C691" s="31" t="s">
        <v>496</v>
      </c>
      <c r="D691" s="32">
        <v>1</v>
      </c>
      <c r="E691" s="33"/>
      <c r="F691" s="33"/>
      <c r="G691" s="33"/>
      <c r="H691" s="33"/>
      <c r="I691" s="83"/>
      <c r="J691" s="84">
        <v>721</v>
      </c>
      <c r="K691" s="6">
        <f t="shared" si="44"/>
        <v>721</v>
      </c>
      <c r="L691" s="32"/>
      <c r="M691" s="35"/>
      <c r="N691" s="7"/>
      <c r="Q691" s="11"/>
      <c r="R691" s="20"/>
      <c r="S691" s="11"/>
      <c r="T691" s="11"/>
    </row>
    <row r="692" spans="1:20" ht="72" customHeight="1" outlineLevel="1">
      <c r="A692" s="4" t="s">
        <v>176</v>
      </c>
      <c r="B692" s="80" t="s">
        <v>707</v>
      </c>
      <c r="C692" s="31" t="s">
        <v>496</v>
      </c>
      <c r="D692" s="32">
        <v>1</v>
      </c>
      <c r="E692" s="33"/>
      <c r="F692" s="33"/>
      <c r="G692" s="33"/>
      <c r="H692" s="33"/>
      <c r="I692" s="83"/>
      <c r="J692" s="84">
        <v>332</v>
      </c>
      <c r="K692" s="6">
        <f t="shared" si="44"/>
        <v>332</v>
      </c>
      <c r="L692" s="32"/>
      <c r="M692" s="35"/>
      <c r="N692" s="7"/>
      <c r="Q692" s="11"/>
      <c r="R692" s="20"/>
      <c r="S692" s="11"/>
      <c r="T692" s="11"/>
    </row>
    <row r="693" spans="1:20" ht="63" outlineLevel="1">
      <c r="A693" s="4" t="s">
        <v>177</v>
      </c>
      <c r="B693" s="98" t="s">
        <v>708</v>
      </c>
      <c r="C693" s="31" t="s">
        <v>496</v>
      </c>
      <c r="D693" s="32">
        <v>1</v>
      </c>
      <c r="E693" s="33"/>
      <c r="F693" s="33"/>
      <c r="G693" s="33"/>
      <c r="H693" s="33"/>
      <c r="I693" s="101"/>
      <c r="J693" s="102">
        <v>680</v>
      </c>
      <c r="K693" s="6">
        <f t="shared" si="44"/>
        <v>680</v>
      </c>
      <c r="L693" s="32"/>
      <c r="M693" s="35"/>
      <c r="N693" s="7"/>
      <c r="Q693" s="11"/>
      <c r="R693" s="20"/>
      <c r="S693" s="11"/>
      <c r="T693" s="11"/>
    </row>
    <row r="694" spans="1:20" ht="63" outlineLevel="1">
      <c r="A694" s="4" t="s">
        <v>178</v>
      </c>
      <c r="B694" s="98" t="s">
        <v>724</v>
      </c>
      <c r="C694" s="31" t="s">
        <v>496</v>
      </c>
      <c r="D694" s="32">
        <v>1</v>
      </c>
      <c r="E694" s="33"/>
      <c r="F694" s="33"/>
      <c r="G694" s="33"/>
      <c r="H694" s="33"/>
      <c r="I694" s="101"/>
      <c r="J694" s="102">
        <v>538</v>
      </c>
      <c r="K694" s="6">
        <f t="shared" si="44"/>
        <v>538</v>
      </c>
      <c r="L694" s="32"/>
      <c r="M694" s="35"/>
      <c r="N694" s="7"/>
      <c r="Q694" s="11"/>
      <c r="R694" s="20"/>
      <c r="S694" s="11"/>
      <c r="T694" s="11"/>
    </row>
    <row r="695" spans="1:20" ht="63" outlineLevel="1">
      <c r="A695" s="4" t="s">
        <v>179</v>
      </c>
      <c r="B695" s="98" t="s">
        <v>726</v>
      </c>
      <c r="C695" s="31" t="s">
        <v>496</v>
      </c>
      <c r="D695" s="32">
        <v>1</v>
      </c>
      <c r="E695" s="33"/>
      <c r="F695" s="33"/>
      <c r="G695" s="33"/>
      <c r="H695" s="33"/>
      <c r="I695" s="101"/>
      <c r="J695" s="102">
        <v>534</v>
      </c>
      <c r="K695" s="6">
        <f t="shared" si="44"/>
        <v>534</v>
      </c>
      <c r="L695" s="32"/>
      <c r="M695" s="35"/>
      <c r="N695" s="7"/>
      <c r="Q695" s="11"/>
      <c r="R695" s="20"/>
      <c r="S695" s="11"/>
      <c r="T695" s="11"/>
    </row>
    <row r="696" spans="1:20" ht="84" customHeight="1" outlineLevel="1">
      <c r="A696" s="4" t="s">
        <v>180</v>
      </c>
      <c r="B696" s="98" t="s">
        <v>711</v>
      </c>
      <c r="C696" s="31" t="s">
        <v>496</v>
      </c>
      <c r="D696" s="32">
        <v>1</v>
      </c>
      <c r="E696" s="33"/>
      <c r="F696" s="33"/>
      <c r="G696" s="33"/>
      <c r="H696" s="33"/>
      <c r="I696" s="101"/>
      <c r="J696" s="102">
        <v>759</v>
      </c>
      <c r="K696" s="6">
        <f t="shared" si="44"/>
        <v>759</v>
      </c>
      <c r="L696" s="32"/>
      <c r="M696" s="35"/>
      <c r="N696" s="7"/>
      <c r="Q696" s="11"/>
      <c r="R696" s="20"/>
      <c r="S696" s="11"/>
      <c r="T696" s="11"/>
    </row>
    <row r="697" spans="1:20" ht="47.25" outlineLevel="1">
      <c r="A697" s="4" t="s">
        <v>181</v>
      </c>
      <c r="B697" s="98" t="s">
        <v>712</v>
      </c>
      <c r="C697" s="31" t="s">
        <v>496</v>
      </c>
      <c r="D697" s="32">
        <v>1</v>
      </c>
      <c r="E697" s="33"/>
      <c r="F697" s="33"/>
      <c r="G697" s="33"/>
      <c r="H697" s="33"/>
      <c r="I697" s="101"/>
      <c r="J697" s="102">
        <v>75</v>
      </c>
      <c r="K697" s="6">
        <f t="shared" si="44"/>
        <v>75</v>
      </c>
      <c r="L697" s="32"/>
      <c r="M697" s="35"/>
      <c r="N697" s="7"/>
      <c r="Q697" s="11"/>
      <c r="R697" s="20"/>
      <c r="S697" s="11"/>
      <c r="T697" s="11"/>
    </row>
    <row r="698" spans="1:20" ht="63" outlineLevel="1">
      <c r="A698" s="4" t="s">
        <v>182</v>
      </c>
      <c r="B698" s="98" t="s">
        <v>713</v>
      </c>
      <c r="C698" s="31" t="s">
        <v>496</v>
      </c>
      <c r="D698" s="32">
        <v>1</v>
      </c>
      <c r="E698" s="33"/>
      <c r="F698" s="33"/>
      <c r="G698" s="33"/>
      <c r="H698" s="33"/>
      <c r="I698" s="101"/>
      <c r="J698" s="102">
        <v>268</v>
      </c>
      <c r="K698" s="6">
        <f t="shared" si="44"/>
        <v>268</v>
      </c>
      <c r="L698" s="32"/>
      <c r="M698" s="35"/>
      <c r="N698" s="7"/>
      <c r="Q698" s="11"/>
      <c r="R698" s="20"/>
      <c r="S698" s="11"/>
      <c r="T698" s="11"/>
    </row>
    <row r="699" spans="1:20" ht="78.75" outlineLevel="1">
      <c r="A699" s="4" t="s">
        <v>183</v>
      </c>
      <c r="B699" s="98" t="s">
        <v>714</v>
      </c>
      <c r="C699" s="31" t="s">
        <v>496</v>
      </c>
      <c r="D699" s="32">
        <v>1</v>
      </c>
      <c r="E699" s="33"/>
      <c r="F699" s="33"/>
      <c r="G699" s="33"/>
      <c r="H699" s="33"/>
      <c r="I699" s="101"/>
      <c r="J699" s="102">
        <v>898</v>
      </c>
      <c r="K699" s="6">
        <f t="shared" si="44"/>
        <v>898</v>
      </c>
      <c r="L699" s="32"/>
      <c r="M699" s="35"/>
      <c r="N699" s="7"/>
      <c r="Q699" s="11"/>
      <c r="R699" s="20"/>
      <c r="S699" s="11"/>
      <c r="T699" s="11"/>
    </row>
    <row r="700" spans="1:20" ht="63" outlineLevel="1">
      <c r="A700" s="4" t="s">
        <v>184</v>
      </c>
      <c r="B700" s="98" t="s">
        <v>715</v>
      </c>
      <c r="C700" s="31" t="s">
        <v>496</v>
      </c>
      <c r="D700" s="32">
        <v>1</v>
      </c>
      <c r="E700" s="33"/>
      <c r="F700" s="33"/>
      <c r="G700" s="33"/>
      <c r="H700" s="33"/>
      <c r="I700" s="101"/>
      <c r="J700" s="102">
        <v>590</v>
      </c>
      <c r="K700" s="6">
        <f t="shared" si="44"/>
        <v>590</v>
      </c>
      <c r="L700" s="32"/>
      <c r="M700" s="35"/>
      <c r="N700" s="7"/>
      <c r="Q700" s="11"/>
      <c r="R700" s="20"/>
      <c r="S700" s="11"/>
      <c r="T700" s="11"/>
    </row>
    <row r="701" spans="1:20" ht="63" outlineLevel="1">
      <c r="A701" s="4" t="s">
        <v>185</v>
      </c>
      <c r="B701" s="98" t="s">
        <v>716</v>
      </c>
      <c r="C701" s="31" t="s">
        <v>496</v>
      </c>
      <c r="D701" s="32">
        <v>1</v>
      </c>
      <c r="E701" s="33"/>
      <c r="F701" s="33"/>
      <c r="G701" s="33"/>
      <c r="H701" s="33"/>
      <c r="I701" s="101"/>
      <c r="J701" s="102">
        <v>745</v>
      </c>
      <c r="K701" s="6">
        <f t="shared" si="44"/>
        <v>745</v>
      </c>
      <c r="L701" s="32"/>
      <c r="M701" s="35"/>
      <c r="N701" s="7"/>
      <c r="Q701" s="11"/>
      <c r="R701" s="20"/>
      <c r="S701" s="11"/>
      <c r="T701" s="11"/>
    </row>
    <row r="702" spans="1:20" ht="47.25" outlineLevel="1">
      <c r="A702" s="4" t="s">
        <v>186</v>
      </c>
      <c r="B702" s="98" t="s">
        <v>717</v>
      </c>
      <c r="C702" s="31" t="s">
        <v>496</v>
      </c>
      <c r="D702" s="32">
        <v>1</v>
      </c>
      <c r="E702" s="33"/>
      <c r="F702" s="33"/>
      <c r="G702" s="33"/>
      <c r="H702" s="33"/>
      <c r="I702" s="101"/>
      <c r="J702" s="102">
        <v>76</v>
      </c>
      <c r="K702" s="6">
        <f t="shared" si="44"/>
        <v>76</v>
      </c>
      <c r="L702" s="32"/>
      <c r="M702" s="35"/>
      <c r="N702" s="7"/>
      <c r="Q702" s="11"/>
      <c r="R702" s="20"/>
      <c r="S702" s="11"/>
      <c r="T702" s="11"/>
    </row>
    <row r="703" spans="1:20" ht="47.25" outlineLevel="1">
      <c r="A703" s="4" t="s">
        <v>187</v>
      </c>
      <c r="B703" s="98" t="s">
        <v>718</v>
      </c>
      <c r="C703" s="31" t="s">
        <v>496</v>
      </c>
      <c r="D703" s="32">
        <v>1</v>
      </c>
      <c r="E703" s="33"/>
      <c r="F703" s="33"/>
      <c r="G703" s="33"/>
      <c r="H703" s="33"/>
      <c r="I703" s="101"/>
      <c r="J703" s="102">
        <v>436</v>
      </c>
      <c r="K703" s="6">
        <f t="shared" si="44"/>
        <v>436</v>
      </c>
      <c r="L703" s="32"/>
      <c r="M703" s="35"/>
      <c r="N703" s="7"/>
      <c r="Q703" s="11"/>
      <c r="R703" s="20"/>
      <c r="S703" s="11"/>
      <c r="T703" s="11"/>
    </row>
    <row r="704" spans="1:20" ht="63" outlineLevel="1">
      <c r="A704" s="4" t="s">
        <v>188</v>
      </c>
      <c r="B704" s="98" t="s">
        <v>725</v>
      </c>
      <c r="C704" s="31" t="s">
        <v>496</v>
      </c>
      <c r="D704" s="32">
        <v>1</v>
      </c>
      <c r="E704" s="33"/>
      <c r="F704" s="33"/>
      <c r="G704" s="33"/>
      <c r="H704" s="33"/>
      <c r="I704" s="101"/>
      <c r="J704" s="102">
        <v>359</v>
      </c>
      <c r="K704" s="6">
        <f t="shared" si="44"/>
        <v>359</v>
      </c>
      <c r="L704" s="32"/>
      <c r="M704" s="35"/>
      <c r="N704" s="7"/>
      <c r="Q704" s="11"/>
      <c r="R704" s="20"/>
      <c r="S704" s="11"/>
      <c r="T704" s="11"/>
    </row>
    <row r="705" spans="1:20" ht="47.25" outlineLevel="1">
      <c r="A705" s="4" t="s">
        <v>458</v>
      </c>
      <c r="B705" s="80" t="s">
        <v>720</v>
      </c>
      <c r="C705" s="31" t="s">
        <v>496</v>
      </c>
      <c r="D705" s="32">
        <v>1</v>
      </c>
      <c r="E705" s="33"/>
      <c r="F705" s="33"/>
      <c r="G705" s="33"/>
      <c r="H705" s="33"/>
      <c r="I705" s="83"/>
      <c r="J705" s="84">
        <v>797</v>
      </c>
      <c r="K705" s="6">
        <f t="shared" si="44"/>
        <v>797</v>
      </c>
      <c r="L705" s="32"/>
      <c r="M705" s="35"/>
      <c r="N705" s="7"/>
      <c r="Q705" s="11"/>
      <c r="R705" s="20"/>
      <c r="S705" s="11"/>
      <c r="T705" s="11"/>
    </row>
    <row r="706" spans="1:20" ht="63" outlineLevel="1">
      <c r="A706" s="4" t="s">
        <v>459</v>
      </c>
      <c r="B706" s="80" t="s">
        <v>721</v>
      </c>
      <c r="C706" s="31" t="s">
        <v>496</v>
      </c>
      <c r="D706" s="32">
        <v>1</v>
      </c>
      <c r="E706" s="33"/>
      <c r="F706" s="33"/>
      <c r="G706" s="33"/>
      <c r="H706" s="33"/>
      <c r="I706" s="83"/>
      <c r="J706" s="84">
        <v>303</v>
      </c>
      <c r="K706" s="6">
        <f t="shared" si="44"/>
        <v>303</v>
      </c>
      <c r="L706" s="32"/>
      <c r="M706" s="35"/>
      <c r="N706" s="7"/>
      <c r="Q706" s="11"/>
      <c r="R706" s="20"/>
      <c r="S706" s="11"/>
      <c r="T706" s="11"/>
    </row>
    <row r="707" spans="1:20" ht="47.25" outlineLevel="1">
      <c r="A707" s="4" t="s">
        <v>460</v>
      </c>
      <c r="B707" s="98" t="s">
        <v>722</v>
      </c>
      <c r="C707" s="31" t="s">
        <v>496</v>
      </c>
      <c r="D707" s="32">
        <v>1</v>
      </c>
      <c r="E707" s="33"/>
      <c r="F707" s="33"/>
      <c r="G707" s="33"/>
      <c r="H707" s="33"/>
      <c r="I707" s="101"/>
      <c r="J707" s="102">
        <v>331</v>
      </c>
      <c r="K707" s="6">
        <f t="shared" si="44"/>
        <v>331</v>
      </c>
      <c r="L707" s="32"/>
      <c r="M707" s="35"/>
      <c r="N707" s="7"/>
      <c r="Q707" s="11"/>
      <c r="R707" s="20"/>
      <c r="S707" s="11"/>
      <c r="T707" s="11"/>
    </row>
    <row r="708" spans="1:20" ht="47.25" outlineLevel="1">
      <c r="A708" s="4" t="s">
        <v>461</v>
      </c>
      <c r="B708" s="30" t="s">
        <v>579</v>
      </c>
      <c r="C708" s="31" t="s">
        <v>496</v>
      </c>
      <c r="D708" s="32">
        <v>1</v>
      </c>
      <c r="E708" s="33"/>
      <c r="F708" s="33"/>
      <c r="G708" s="33"/>
      <c r="H708" s="33"/>
      <c r="I708" s="103"/>
      <c r="J708" s="92">
        <v>237</v>
      </c>
      <c r="K708" s="6">
        <f t="shared" si="44"/>
        <v>237</v>
      </c>
      <c r="L708" s="32"/>
      <c r="M708" s="35"/>
      <c r="N708" s="7"/>
      <c r="Q708" s="11"/>
      <c r="R708" s="20"/>
      <c r="S708" s="11"/>
      <c r="T708" s="11"/>
    </row>
    <row r="709" spans="1:20" ht="47.25" outlineLevel="1">
      <c r="A709" s="4" t="s">
        <v>462</v>
      </c>
      <c r="B709" s="30" t="s">
        <v>582</v>
      </c>
      <c r="C709" s="31" t="s">
        <v>496</v>
      </c>
      <c r="D709" s="32">
        <v>1</v>
      </c>
      <c r="E709" s="33"/>
      <c r="F709" s="33"/>
      <c r="G709" s="33"/>
      <c r="H709" s="33"/>
      <c r="I709" s="103"/>
      <c r="J709" s="92">
        <v>723</v>
      </c>
      <c r="K709" s="6">
        <f t="shared" si="44"/>
        <v>723</v>
      </c>
      <c r="L709" s="32"/>
      <c r="M709" s="35"/>
      <c r="N709" s="7"/>
      <c r="Q709" s="11"/>
      <c r="R709" s="20"/>
      <c r="S709" s="11"/>
      <c r="T709" s="11"/>
    </row>
    <row r="710" spans="1:20" s="3" customFormat="1" ht="15.75">
      <c r="A710" s="21" t="s">
        <v>23</v>
      </c>
      <c r="B710" s="47" t="s">
        <v>463</v>
      </c>
      <c r="C710" s="23" t="s">
        <v>261</v>
      </c>
      <c r="D710" s="24">
        <f>SUM(D711:D712)</f>
        <v>2</v>
      </c>
      <c r="E710" s="25"/>
      <c r="F710" s="25"/>
      <c r="G710" s="25"/>
      <c r="H710" s="25"/>
      <c r="I710" s="75"/>
      <c r="J710" s="76">
        <f>SUM(J711:J712)</f>
        <v>70336</v>
      </c>
      <c r="K710" s="76">
        <f>SUM(K711:K712)</f>
        <v>70336</v>
      </c>
      <c r="L710" s="24"/>
      <c r="M710" s="28"/>
      <c r="N710" s="29"/>
      <c r="P710" s="20"/>
      <c r="Q710" s="11"/>
      <c r="R710" s="20"/>
      <c r="S710" s="11"/>
      <c r="T710" s="11"/>
    </row>
    <row r="711" spans="1:20" ht="15.75" outlineLevel="1">
      <c r="A711" s="4" t="s">
        <v>9</v>
      </c>
      <c r="B711" s="80" t="s">
        <v>464</v>
      </c>
      <c r="C711" s="31" t="s">
        <v>261</v>
      </c>
      <c r="D711" s="32">
        <v>1</v>
      </c>
      <c r="E711" s="33"/>
      <c r="F711" s="33"/>
      <c r="G711" s="33"/>
      <c r="H711" s="33"/>
      <c r="I711" s="101"/>
      <c r="J711" s="102">
        <v>38652</v>
      </c>
      <c r="K711" s="6">
        <f t="shared" si="44"/>
        <v>38652</v>
      </c>
      <c r="L711" s="32"/>
      <c r="M711" s="35"/>
      <c r="N711" s="7"/>
      <c r="Q711" s="11"/>
      <c r="R711" s="20"/>
      <c r="S711" s="11"/>
      <c r="T711" s="11"/>
    </row>
    <row r="712" spans="1:20" ht="15.75" outlineLevel="1">
      <c r="A712" s="4" t="s">
        <v>10</v>
      </c>
      <c r="B712" s="80" t="s">
        <v>465</v>
      </c>
      <c r="C712" s="31" t="s">
        <v>261</v>
      </c>
      <c r="D712" s="32">
        <v>1</v>
      </c>
      <c r="E712" s="33"/>
      <c r="F712" s="33"/>
      <c r="G712" s="33"/>
      <c r="H712" s="33"/>
      <c r="I712" s="101"/>
      <c r="J712" s="102">
        <v>31684</v>
      </c>
      <c r="K712" s="6">
        <f t="shared" si="44"/>
        <v>31684</v>
      </c>
      <c r="L712" s="32"/>
      <c r="M712" s="35"/>
      <c r="N712" s="7"/>
      <c r="Q712" s="11"/>
      <c r="R712" s="20"/>
      <c r="S712" s="11"/>
      <c r="T712" s="11"/>
    </row>
    <row r="713" spans="1:20" s="3" customFormat="1" ht="15.75">
      <c r="A713" s="21" t="s">
        <v>61</v>
      </c>
      <c r="B713" s="47" t="s">
        <v>19</v>
      </c>
      <c r="C713" s="23" t="s">
        <v>498</v>
      </c>
      <c r="D713" s="24">
        <f>SUM(D714:D739)</f>
        <v>26</v>
      </c>
      <c r="E713" s="25"/>
      <c r="F713" s="25"/>
      <c r="G713" s="25"/>
      <c r="H713" s="25"/>
      <c r="I713" s="75"/>
      <c r="J713" s="76">
        <f>SUM(J714:J739)</f>
        <v>87659</v>
      </c>
      <c r="K713" s="76">
        <f>SUM(K714:K739)</f>
        <v>87659</v>
      </c>
      <c r="L713" s="24"/>
      <c r="M713" s="28"/>
      <c r="N713" s="29"/>
      <c r="P713" s="20"/>
      <c r="Q713" s="11"/>
      <c r="R713" s="20"/>
      <c r="S713" s="11"/>
      <c r="T713" s="11"/>
    </row>
    <row r="714" spans="1:20" ht="47.25" outlineLevel="1">
      <c r="A714" s="4" t="s">
        <v>85</v>
      </c>
      <c r="B714" s="80" t="s">
        <v>727</v>
      </c>
      <c r="C714" s="31" t="s">
        <v>498</v>
      </c>
      <c r="D714" s="32">
        <v>1</v>
      </c>
      <c r="E714" s="33"/>
      <c r="F714" s="33"/>
      <c r="G714" s="33"/>
      <c r="H714" s="33"/>
      <c r="I714" s="101"/>
      <c r="J714" s="102">
        <v>3076</v>
      </c>
      <c r="K714" s="6">
        <f t="shared" si="44"/>
        <v>3076</v>
      </c>
      <c r="L714" s="32"/>
      <c r="M714" s="35"/>
      <c r="N714" s="7"/>
      <c r="Q714" s="11"/>
      <c r="R714" s="20"/>
      <c r="S714" s="11"/>
      <c r="T714" s="11"/>
    </row>
    <row r="715" spans="1:20" ht="78.75" outlineLevel="1">
      <c r="A715" s="4" t="s">
        <v>90</v>
      </c>
      <c r="B715" s="80" t="s">
        <v>728</v>
      </c>
      <c r="C715" s="31" t="s">
        <v>498</v>
      </c>
      <c r="D715" s="32">
        <v>1</v>
      </c>
      <c r="E715" s="33"/>
      <c r="F715" s="33"/>
      <c r="G715" s="33"/>
      <c r="H715" s="33"/>
      <c r="I715" s="101"/>
      <c r="J715" s="102">
        <v>2319</v>
      </c>
      <c r="K715" s="6">
        <f t="shared" si="44"/>
        <v>2319</v>
      </c>
      <c r="L715" s="32"/>
      <c r="M715" s="35"/>
      <c r="N715" s="7"/>
      <c r="Q715" s="11"/>
      <c r="R715" s="20"/>
      <c r="S715" s="11"/>
      <c r="T715" s="11"/>
    </row>
    <row r="716" spans="1:20" ht="47.25" outlineLevel="1">
      <c r="A716" s="4" t="s">
        <v>122</v>
      </c>
      <c r="B716" s="80" t="s">
        <v>729</v>
      </c>
      <c r="C716" s="31" t="s">
        <v>498</v>
      </c>
      <c r="D716" s="32">
        <v>1</v>
      </c>
      <c r="E716" s="33"/>
      <c r="F716" s="33"/>
      <c r="G716" s="33"/>
      <c r="H716" s="33"/>
      <c r="I716" s="101"/>
      <c r="J716" s="102">
        <v>2244</v>
      </c>
      <c r="K716" s="6">
        <f t="shared" si="44"/>
        <v>2244</v>
      </c>
      <c r="L716" s="32"/>
      <c r="M716" s="35"/>
      <c r="N716" s="7"/>
      <c r="Q716" s="11"/>
      <c r="R716" s="20"/>
      <c r="S716" s="11"/>
      <c r="T716" s="11"/>
    </row>
    <row r="717" spans="1:20" ht="47.25" outlineLevel="1">
      <c r="A717" s="4" t="s">
        <v>201</v>
      </c>
      <c r="B717" s="80" t="s">
        <v>730</v>
      </c>
      <c r="C717" s="31" t="s">
        <v>498</v>
      </c>
      <c r="D717" s="32">
        <v>1</v>
      </c>
      <c r="E717" s="33"/>
      <c r="F717" s="33"/>
      <c r="G717" s="33"/>
      <c r="H717" s="33"/>
      <c r="I717" s="101"/>
      <c r="J717" s="102">
        <v>1553</v>
      </c>
      <c r="K717" s="6">
        <f t="shared" si="44"/>
        <v>1553</v>
      </c>
      <c r="L717" s="32"/>
      <c r="M717" s="35"/>
      <c r="N717" s="7"/>
      <c r="Q717" s="11"/>
      <c r="R717" s="20"/>
      <c r="S717" s="11"/>
      <c r="T717" s="11"/>
    </row>
    <row r="718" spans="1:20" ht="47.25" outlineLevel="1">
      <c r="A718" s="4" t="s">
        <v>426</v>
      </c>
      <c r="B718" s="80" t="s">
        <v>731</v>
      </c>
      <c r="C718" s="31" t="s">
        <v>498</v>
      </c>
      <c r="D718" s="32">
        <v>1</v>
      </c>
      <c r="E718" s="33"/>
      <c r="F718" s="33"/>
      <c r="G718" s="33"/>
      <c r="H718" s="33"/>
      <c r="I718" s="101"/>
      <c r="J718" s="102">
        <v>4029</v>
      </c>
      <c r="K718" s="6">
        <f t="shared" si="44"/>
        <v>4029</v>
      </c>
      <c r="L718" s="32"/>
      <c r="M718" s="35"/>
      <c r="N718" s="7"/>
      <c r="Q718" s="11"/>
      <c r="R718" s="20"/>
      <c r="S718" s="11"/>
      <c r="T718" s="11"/>
    </row>
    <row r="719" spans="1:20" ht="47.25" outlineLevel="1">
      <c r="A719" s="4" t="s">
        <v>427</v>
      </c>
      <c r="B719" s="80" t="s">
        <v>732</v>
      </c>
      <c r="C719" s="31" t="s">
        <v>498</v>
      </c>
      <c r="D719" s="32">
        <v>1</v>
      </c>
      <c r="E719" s="33"/>
      <c r="F719" s="33"/>
      <c r="G719" s="33"/>
      <c r="H719" s="33"/>
      <c r="I719" s="101"/>
      <c r="J719" s="102">
        <v>3701</v>
      </c>
      <c r="K719" s="6">
        <f t="shared" si="44"/>
        <v>3701</v>
      </c>
      <c r="L719" s="32"/>
      <c r="M719" s="35"/>
      <c r="N719" s="7"/>
      <c r="Q719" s="11"/>
      <c r="R719" s="20"/>
      <c r="S719" s="11"/>
      <c r="T719" s="11"/>
    </row>
    <row r="720" spans="1:20" ht="47.25" outlineLevel="1">
      <c r="A720" s="4" t="s">
        <v>428</v>
      </c>
      <c r="B720" s="80" t="s">
        <v>733</v>
      </c>
      <c r="C720" s="31" t="s">
        <v>498</v>
      </c>
      <c r="D720" s="32">
        <v>1</v>
      </c>
      <c r="E720" s="33"/>
      <c r="F720" s="33"/>
      <c r="G720" s="33"/>
      <c r="H720" s="33"/>
      <c r="I720" s="101"/>
      <c r="J720" s="102">
        <v>3726</v>
      </c>
      <c r="K720" s="6">
        <f t="shared" si="44"/>
        <v>3726</v>
      </c>
      <c r="L720" s="32"/>
      <c r="M720" s="35"/>
      <c r="N720" s="7"/>
      <c r="Q720" s="11"/>
      <c r="R720" s="20"/>
      <c r="S720" s="11"/>
      <c r="T720" s="11"/>
    </row>
    <row r="721" spans="1:20" ht="47.25" outlineLevel="1">
      <c r="A721" s="4" t="s">
        <v>429</v>
      </c>
      <c r="B721" s="80" t="s">
        <v>734</v>
      </c>
      <c r="C721" s="31" t="s">
        <v>498</v>
      </c>
      <c r="D721" s="32">
        <v>1</v>
      </c>
      <c r="E721" s="33"/>
      <c r="F721" s="33"/>
      <c r="G721" s="33"/>
      <c r="H721" s="33"/>
      <c r="I721" s="101"/>
      <c r="J721" s="102">
        <v>1867</v>
      </c>
      <c r="K721" s="6">
        <f t="shared" si="44"/>
        <v>1867</v>
      </c>
      <c r="L721" s="32"/>
      <c r="M721" s="35"/>
      <c r="N721" s="7"/>
      <c r="Q721" s="11"/>
      <c r="R721" s="20"/>
      <c r="S721" s="11"/>
      <c r="T721" s="11"/>
    </row>
    <row r="722" spans="1:20" ht="47.25" outlineLevel="1">
      <c r="A722" s="4" t="s">
        <v>430</v>
      </c>
      <c r="B722" s="80" t="s">
        <v>735</v>
      </c>
      <c r="C722" s="31" t="s">
        <v>498</v>
      </c>
      <c r="D722" s="32">
        <v>1</v>
      </c>
      <c r="E722" s="33"/>
      <c r="F722" s="33"/>
      <c r="G722" s="33"/>
      <c r="H722" s="33"/>
      <c r="I722" s="101"/>
      <c r="J722" s="102">
        <v>4709</v>
      </c>
      <c r="K722" s="6">
        <f t="shared" si="44"/>
        <v>4709</v>
      </c>
      <c r="L722" s="32"/>
      <c r="M722" s="35"/>
      <c r="N722" s="7"/>
      <c r="Q722" s="11"/>
      <c r="R722" s="20"/>
      <c r="S722" s="11"/>
      <c r="T722" s="11"/>
    </row>
    <row r="723" spans="1:20" ht="47.25" outlineLevel="1">
      <c r="A723" s="4" t="s">
        <v>431</v>
      </c>
      <c r="B723" s="80" t="s">
        <v>736</v>
      </c>
      <c r="C723" s="31" t="s">
        <v>498</v>
      </c>
      <c r="D723" s="32">
        <v>1</v>
      </c>
      <c r="E723" s="33"/>
      <c r="F723" s="33"/>
      <c r="G723" s="33"/>
      <c r="H723" s="33"/>
      <c r="I723" s="101"/>
      <c r="J723" s="102">
        <v>1362</v>
      </c>
      <c r="K723" s="6">
        <f t="shared" si="44"/>
        <v>1362</v>
      </c>
      <c r="L723" s="32"/>
      <c r="M723" s="35"/>
      <c r="N723" s="7"/>
      <c r="Q723" s="11"/>
      <c r="R723" s="20"/>
      <c r="S723" s="11"/>
      <c r="T723" s="11"/>
    </row>
    <row r="724" spans="1:20" ht="47.25" outlineLevel="1">
      <c r="A724" s="4" t="s">
        <v>432</v>
      </c>
      <c r="B724" s="80" t="s">
        <v>737</v>
      </c>
      <c r="C724" s="31" t="s">
        <v>498</v>
      </c>
      <c r="D724" s="32">
        <v>1</v>
      </c>
      <c r="E724" s="33"/>
      <c r="F724" s="33"/>
      <c r="G724" s="33"/>
      <c r="H724" s="33"/>
      <c r="I724" s="101"/>
      <c r="J724" s="102">
        <v>2364</v>
      </c>
      <c r="K724" s="6">
        <f t="shared" si="44"/>
        <v>2364</v>
      </c>
      <c r="L724" s="32"/>
      <c r="M724" s="35"/>
      <c r="N724" s="7"/>
      <c r="Q724" s="11"/>
      <c r="R724" s="20"/>
      <c r="S724" s="11"/>
      <c r="T724" s="11"/>
    </row>
    <row r="725" spans="1:20" ht="47.25" outlineLevel="1">
      <c r="A725" s="4" t="s">
        <v>433</v>
      </c>
      <c r="B725" s="80" t="s">
        <v>738</v>
      </c>
      <c r="C725" s="31" t="s">
        <v>498</v>
      </c>
      <c r="D725" s="32">
        <v>1</v>
      </c>
      <c r="E725" s="33"/>
      <c r="F725" s="33"/>
      <c r="G725" s="33"/>
      <c r="H725" s="33"/>
      <c r="I725" s="101"/>
      <c r="J725" s="102">
        <v>5516</v>
      </c>
      <c r="K725" s="6">
        <f t="shared" si="44"/>
        <v>5516</v>
      </c>
      <c r="L725" s="32"/>
      <c r="M725" s="35"/>
      <c r="N725" s="7"/>
      <c r="Q725" s="11"/>
      <c r="R725" s="20"/>
      <c r="S725" s="11"/>
      <c r="T725" s="11"/>
    </row>
    <row r="726" spans="1:20" ht="47.25" outlineLevel="1">
      <c r="A726" s="4" t="s">
        <v>434</v>
      </c>
      <c r="B726" s="80" t="s">
        <v>739</v>
      </c>
      <c r="C726" s="31" t="s">
        <v>498</v>
      </c>
      <c r="D726" s="32">
        <v>1</v>
      </c>
      <c r="E726" s="33"/>
      <c r="F726" s="33"/>
      <c r="G726" s="33"/>
      <c r="H726" s="33"/>
      <c r="I726" s="101"/>
      <c r="J726" s="102">
        <v>5309</v>
      </c>
      <c r="K726" s="6">
        <f t="shared" si="44"/>
        <v>5309</v>
      </c>
      <c r="L726" s="32"/>
      <c r="M726" s="35"/>
      <c r="N726" s="7"/>
      <c r="Q726" s="11"/>
      <c r="R726" s="20"/>
      <c r="S726" s="11"/>
      <c r="T726" s="11"/>
    </row>
    <row r="727" spans="1:20" ht="47.25" outlineLevel="1">
      <c r="A727" s="4" t="s">
        <v>435</v>
      </c>
      <c r="B727" s="80" t="s">
        <v>740</v>
      </c>
      <c r="C727" s="31" t="s">
        <v>498</v>
      </c>
      <c r="D727" s="32">
        <v>1</v>
      </c>
      <c r="E727" s="33"/>
      <c r="F727" s="33"/>
      <c r="G727" s="33"/>
      <c r="H727" s="33"/>
      <c r="I727" s="101"/>
      <c r="J727" s="102">
        <v>3211</v>
      </c>
      <c r="K727" s="6">
        <f aca="true" t="shared" si="45" ref="K727:K739">J727</f>
        <v>3211</v>
      </c>
      <c r="L727" s="32"/>
      <c r="M727" s="35"/>
      <c r="N727" s="7"/>
      <c r="Q727" s="11"/>
      <c r="R727" s="20"/>
      <c r="S727" s="11"/>
      <c r="T727" s="11"/>
    </row>
    <row r="728" spans="1:20" ht="63" outlineLevel="1">
      <c r="A728" s="4" t="s">
        <v>436</v>
      </c>
      <c r="B728" s="80" t="s">
        <v>741</v>
      </c>
      <c r="C728" s="31" t="s">
        <v>498</v>
      </c>
      <c r="D728" s="32">
        <v>1</v>
      </c>
      <c r="E728" s="33"/>
      <c r="F728" s="33"/>
      <c r="G728" s="33"/>
      <c r="H728" s="33"/>
      <c r="I728" s="101"/>
      <c r="J728" s="102">
        <v>8703</v>
      </c>
      <c r="K728" s="6">
        <f t="shared" si="45"/>
        <v>8703</v>
      </c>
      <c r="L728" s="32"/>
      <c r="M728" s="35"/>
      <c r="N728" s="7"/>
      <c r="Q728" s="11"/>
      <c r="R728" s="20"/>
      <c r="S728" s="11"/>
      <c r="T728" s="11"/>
    </row>
    <row r="729" spans="1:20" ht="47.25" outlineLevel="1">
      <c r="A729" s="4" t="s">
        <v>437</v>
      </c>
      <c r="B729" s="80" t="s">
        <v>742</v>
      </c>
      <c r="C729" s="31" t="s">
        <v>498</v>
      </c>
      <c r="D729" s="32">
        <v>1</v>
      </c>
      <c r="E729" s="33"/>
      <c r="F729" s="33"/>
      <c r="G729" s="33"/>
      <c r="H729" s="33"/>
      <c r="I729" s="101"/>
      <c r="J729" s="102">
        <v>2217</v>
      </c>
      <c r="K729" s="6">
        <f t="shared" si="45"/>
        <v>2217</v>
      </c>
      <c r="L729" s="32"/>
      <c r="M729" s="35"/>
      <c r="N729" s="7"/>
      <c r="Q729" s="11"/>
      <c r="R729" s="20"/>
      <c r="S729" s="11"/>
      <c r="T729" s="11"/>
    </row>
    <row r="730" spans="1:20" ht="47.25" outlineLevel="1">
      <c r="A730" s="4" t="s">
        <v>438</v>
      </c>
      <c r="B730" s="80" t="s">
        <v>743</v>
      </c>
      <c r="C730" s="31" t="s">
        <v>498</v>
      </c>
      <c r="D730" s="32">
        <v>1</v>
      </c>
      <c r="E730" s="33"/>
      <c r="F730" s="33"/>
      <c r="G730" s="33"/>
      <c r="H730" s="33"/>
      <c r="I730" s="101"/>
      <c r="J730" s="102">
        <v>2780</v>
      </c>
      <c r="K730" s="6">
        <f t="shared" si="45"/>
        <v>2780</v>
      </c>
      <c r="L730" s="32"/>
      <c r="M730" s="35"/>
      <c r="N730" s="7"/>
      <c r="Q730" s="11"/>
      <c r="R730" s="20"/>
      <c r="S730" s="11"/>
      <c r="T730" s="11"/>
    </row>
    <row r="731" spans="1:20" ht="63" outlineLevel="1">
      <c r="A731" s="4" t="s">
        <v>439</v>
      </c>
      <c r="B731" s="80" t="s">
        <v>744</v>
      </c>
      <c r="C731" s="31" t="s">
        <v>498</v>
      </c>
      <c r="D731" s="32">
        <v>1</v>
      </c>
      <c r="E731" s="33"/>
      <c r="F731" s="33"/>
      <c r="G731" s="33"/>
      <c r="H731" s="33"/>
      <c r="I731" s="101"/>
      <c r="J731" s="102">
        <v>4704</v>
      </c>
      <c r="K731" s="6">
        <f t="shared" si="45"/>
        <v>4704</v>
      </c>
      <c r="L731" s="32"/>
      <c r="M731" s="35"/>
      <c r="N731" s="7"/>
      <c r="Q731" s="11"/>
      <c r="R731" s="20"/>
      <c r="S731" s="11"/>
      <c r="T731" s="11"/>
    </row>
    <row r="732" spans="1:20" ht="63" outlineLevel="1">
      <c r="A732" s="4" t="s">
        <v>440</v>
      </c>
      <c r="B732" s="80" t="s">
        <v>745</v>
      </c>
      <c r="C732" s="31" t="s">
        <v>498</v>
      </c>
      <c r="D732" s="32">
        <v>1</v>
      </c>
      <c r="E732" s="33"/>
      <c r="F732" s="33"/>
      <c r="G732" s="33"/>
      <c r="H732" s="33"/>
      <c r="I732" s="101"/>
      <c r="J732" s="102">
        <v>4506</v>
      </c>
      <c r="K732" s="6">
        <f t="shared" si="45"/>
        <v>4506</v>
      </c>
      <c r="L732" s="32"/>
      <c r="M732" s="35"/>
      <c r="N732" s="7"/>
      <c r="Q732" s="11"/>
      <c r="R732" s="20"/>
      <c r="S732" s="11"/>
      <c r="T732" s="11"/>
    </row>
    <row r="733" spans="1:20" ht="47.25" outlineLevel="1">
      <c r="A733" s="4" t="s">
        <v>441</v>
      </c>
      <c r="B733" s="80" t="s">
        <v>746</v>
      </c>
      <c r="C733" s="31" t="s">
        <v>498</v>
      </c>
      <c r="D733" s="32">
        <v>1</v>
      </c>
      <c r="E733" s="33"/>
      <c r="F733" s="33"/>
      <c r="G733" s="33"/>
      <c r="H733" s="33"/>
      <c r="I733" s="101"/>
      <c r="J733" s="102">
        <v>1346</v>
      </c>
      <c r="K733" s="6">
        <f t="shared" si="45"/>
        <v>1346</v>
      </c>
      <c r="L733" s="32"/>
      <c r="M733" s="35"/>
      <c r="N733" s="7"/>
      <c r="Q733" s="11"/>
      <c r="R733" s="20"/>
      <c r="S733" s="11"/>
      <c r="T733" s="11"/>
    </row>
    <row r="734" spans="1:20" ht="63" outlineLevel="1">
      <c r="A734" s="4" t="s">
        <v>442</v>
      </c>
      <c r="B734" s="80" t="s">
        <v>747</v>
      </c>
      <c r="C734" s="31" t="s">
        <v>498</v>
      </c>
      <c r="D734" s="32">
        <v>1</v>
      </c>
      <c r="E734" s="33"/>
      <c r="F734" s="33"/>
      <c r="G734" s="33"/>
      <c r="H734" s="33"/>
      <c r="I734" s="101"/>
      <c r="J734" s="102">
        <v>2394</v>
      </c>
      <c r="K734" s="6">
        <f t="shared" si="45"/>
        <v>2394</v>
      </c>
      <c r="L734" s="32"/>
      <c r="M734" s="35"/>
      <c r="N734" s="7"/>
      <c r="Q734" s="11"/>
      <c r="R734" s="20"/>
      <c r="S734" s="11"/>
      <c r="T734" s="11"/>
    </row>
    <row r="735" spans="1:20" ht="47.25" outlineLevel="1">
      <c r="A735" s="4" t="s">
        <v>443</v>
      </c>
      <c r="B735" s="80" t="s">
        <v>748</v>
      </c>
      <c r="C735" s="31" t="s">
        <v>498</v>
      </c>
      <c r="D735" s="32">
        <v>1</v>
      </c>
      <c r="E735" s="33"/>
      <c r="F735" s="33"/>
      <c r="G735" s="33"/>
      <c r="H735" s="33"/>
      <c r="I735" s="101"/>
      <c r="J735" s="102">
        <v>3254</v>
      </c>
      <c r="K735" s="6">
        <f t="shared" si="45"/>
        <v>3254</v>
      </c>
      <c r="L735" s="32"/>
      <c r="M735" s="35"/>
      <c r="N735" s="7"/>
      <c r="Q735" s="11"/>
      <c r="R735" s="20"/>
      <c r="S735" s="11"/>
      <c r="T735" s="11"/>
    </row>
    <row r="736" spans="1:20" ht="63" outlineLevel="1">
      <c r="A736" s="4" t="s">
        <v>444</v>
      </c>
      <c r="B736" s="80" t="s">
        <v>749</v>
      </c>
      <c r="C736" s="31" t="s">
        <v>498</v>
      </c>
      <c r="D736" s="32">
        <v>1</v>
      </c>
      <c r="E736" s="33"/>
      <c r="F736" s="33"/>
      <c r="G736" s="33"/>
      <c r="H736" s="33"/>
      <c r="I736" s="101"/>
      <c r="J736" s="102">
        <v>1735</v>
      </c>
      <c r="K736" s="6">
        <f t="shared" si="45"/>
        <v>1735</v>
      </c>
      <c r="L736" s="32"/>
      <c r="M736" s="35"/>
      <c r="N736" s="7"/>
      <c r="Q736" s="11"/>
      <c r="R736" s="20"/>
      <c r="S736" s="11"/>
      <c r="T736" s="11"/>
    </row>
    <row r="737" spans="1:20" ht="63" outlineLevel="1">
      <c r="A737" s="4" t="s">
        <v>445</v>
      </c>
      <c r="B737" s="80" t="s">
        <v>750</v>
      </c>
      <c r="C737" s="31" t="s">
        <v>498</v>
      </c>
      <c r="D737" s="32">
        <v>1</v>
      </c>
      <c r="E737" s="33"/>
      <c r="F737" s="33"/>
      <c r="G737" s="33"/>
      <c r="H737" s="33"/>
      <c r="I737" s="101"/>
      <c r="J737" s="102">
        <v>5387</v>
      </c>
      <c r="K737" s="6">
        <f t="shared" si="45"/>
        <v>5387</v>
      </c>
      <c r="L737" s="32"/>
      <c r="M737" s="35"/>
      <c r="N737" s="7"/>
      <c r="Q737" s="11"/>
      <c r="R737" s="20"/>
      <c r="S737" s="11"/>
      <c r="T737" s="11"/>
    </row>
    <row r="738" spans="1:20" ht="47.25" outlineLevel="1">
      <c r="A738" s="4" t="s">
        <v>446</v>
      </c>
      <c r="B738" s="80" t="s">
        <v>751</v>
      </c>
      <c r="C738" s="31" t="s">
        <v>498</v>
      </c>
      <c r="D738" s="32">
        <v>1</v>
      </c>
      <c r="E738" s="33"/>
      <c r="F738" s="33"/>
      <c r="G738" s="33"/>
      <c r="H738" s="33"/>
      <c r="I738" s="101"/>
      <c r="J738" s="102">
        <v>2112</v>
      </c>
      <c r="K738" s="6">
        <f t="shared" si="45"/>
        <v>2112</v>
      </c>
      <c r="L738" s="32"/>
      <c r="M738" s="35"/>
      <c r="N738" s="7"/>
      <c r="Q738" s="11"/>
      <c r="R738" s="20"/>
      <c r="S738" s="11"/>
      <c r="T738" s="11"/>
    </row>
    <row r="739" spans="1:20" ht="47.25" outlineLevel="1">
      <c r="A739" s="4" t="s">
        <v>447</v>
      </c>
      <c r="B739" s="80" t="s">
        <v>752</v>
      </c>
      <c r="C739" s="31" t="s">
        <v>498</v>
      </c>
      <c r="D739" s="32">
        <v>1</v>
      </c>
      <c r="E739" s="33"/>
      <c r="F739" s="33"/>
      <c r="G739" s="33"/>
      <c r="H739" s="33"/>
      <c r="I739" s="101"/>
      <c r="J739" s="102">
        <v>3535</v>
      </c>
      <c r="K739" s="6">
        <f t="shared" si="45"/>
        <v>3535</v>
      </c>
      <c r="L739" s="32"/>
      <c r="M739" s="35"/>
      <c r="N739" s="7"/>
      <c r="Q739" s="11"/>
      <c r="R739" s="20"/>
      <c r="S739" s="11"/>
      <c r="T739" s="11"/>
    </row>
    <row r="740" spans="1:20" s="3" customFormat="1" ht="15.75">
      <c r="A740" s="21" t="s">
        <v>62</v>
      </c>
      <c r="B740" s="119" t="s">
        <v>262</v>
      </c>
      <c r="C740" s="23" t="s">
        <v>499</v>
      </c>
      <c r="D740" s="24">
        <f>D741+D747+D760</f>
        <v>899</v>
      </c>
      <c r="E740" s="25"/>
      <c r="F740" s="25"/>
      <c r="G740" s="25"/>
      <c r="H740" s="25"/>
      <c r="I740" s="120"/>
      <c r="J740" s="121">
        <f>J741+J747+J760</f>
        <v>60601</v>
      </c>
      <c r="K740" s="121">
        <f>K741+K747+K760</f>
        <v>60601</v>
      </c>
      <c r="L740" s="24"/>
      <c r="M740" s="28"/>
      <c r="N740" s="29"/>
      <c r="P740" s="20"/>
      <c r="Q740" s="11"/>
      <c r="R740" s="20"/>
      <c r="S740" s="11"/>
      <c r="T740" s="11"/>
    </row>
    <row r="741" spans="1:20" s="65" customFormat="1" ht="15.75">
      <c r="A741" s="36" t="s">
        <v>123</v>
      </c>
      <c r="B741" s="122" t="s">
        <v>306</v>
      </c>
      <c r="C741" s="38" t="s">
        <v>499</v>
      </c>
      <c r="D741" s="39">
        <f>SUM(D742:D746)</f>
        <v>39</v>
      </c>
      <c r="E741" s="40"/>
      <c r="F741" s="40"/>
      <c r="G741" s="40"/>
      <c r="H741" s="40"/>
      <c r="I741" s="73"/>
      <c r="J741" s="74">
        <f>SUM(J742:J746)</f>
        <v>5073</v>
      </c>
      <c r="K741" s="74">
        <f>SUM(K742:K746)</f>
        <v>5073</v>
      </c>
      <c r="L741" s="39"/>
      <c r="M741" s="43"/>
      <c r="N741" s="44"/>
      <c r="P741" s="66"/>
      <c r="Q741" s="11"/>
      <c r="R741" s="20"/>
      <c r="S741" s="11"/>
      <c r="T741" s="11"/>
    </row>
    <row r="742" spans="1:20" ht="15.75" outlineLevel="1">
      <c r="A742" s="4" t="s">
        <v>204</v>
      </c>
      <c r="B742" s="80" t="s">
        <v>307</v>
      </c>
      <c r="C742" s="31" t="s">
        <v>499</v>
      </c>
      <c r="D742" s="67">
        <v>8</v>
      </c>
      <c r="E742" s="68">
        <v>106</v>
      </c>
      <c r="F742" s="68">
        <f>E742+(E742*$F$7)</f>
        <v>111</v>
      </c>
      <c r="G742" s="68">
        <f>F742+(F742*$G$7)</f>
        <v>115</v>
      </c>
      <c r="H742" s="68">
        <f>G742+(G742*$H$7)</f>
        <v>120</v>
      </c>
      <c r="I742" s="69">
        <f>H742+(H742*$I$7)</f>
        <v>125</v>
      </c>
      <c r="J742" s="117">
        <v>954</v>
      </c>
      <c r="K742" s="6">
        <f aca="true" t="shared" si="46" ref="K742:K774">J742</f>
        <v>954</v>
      </c>
      <c r="L742" s="32"/>
      <c r="M742" s="35"/>
      <c r="N742" s="7"/>
      <c r="Q742" s="11"/>
      <c r="R742" s="20"/>
      <c r="S742" s="11"/>
      <c r="T742" s="11"/>
    </row>
    <row r="743" spans="1:20" ht="15.75" outlineLevel="1">
      <c r="A743" s="4" t="s">
        <v>205</v>
      </c>
      <c r="B743" s="80" t="s">
        <v>308</v>
      </c>
      <c r="C743" s="31" t="s">
        <v>499</v>
      </c>
      <c r="D743" s="67">
        <v>8</v>
      </c>
      <c r="E743" s="68">
        <v>118</v>
      </c>
      <c r="F743" s="68">
        <f aca="true" t="shared" si="47" ref="F743:F766">E743+(E743*$F$7)</f>
        <v>124</v>
      </c>
      <c r="G743" s="68">
        <f aca="true" t="shared" si="48" ref="G743:G766">F743+(F743*$G$7)</f>
        <v>129</v>
      </c>
      <c r="H743" s="68">
        <f aca="true" t="shared" si="49" ref="H743:H766">G743+(G743*$H$7)</f>
        <v>134</v>
      </c>
      <c r="I743" s="69">
        <f aca="true" t="shared" si="50" ref="I743:I766">H743+(H743*$I$7)</f>
        <v>139</v>
      </c>
      <c r="J743" s="117">
        <v>1062</v>
      </c>
      <c r="K743" s="6">
        <f t="shared" si="46"/>
        <v>1062</v>
      </c>
      <c r="L743" s="32"/>
      <c r="M743" s="35"/>
      <c r="N743" s="7"/>
      <c r="Q743" s="11"/>
      <c r="R743" s="20"/>
      <c r="S743" s="11"/>
      <c r="T743" s="11"/>
    </row>
    <row r="744" spans="1:20" ht="15.75" outlineLevel="1">
      <c r="A744" s="4" t="s">
        <v>206</v>
      </c>
      <c r="B744" s="80" t="s">
        <v>309</v>
      </c>
      <c r="C744" s="31" t="s">
        <v>499</v>
      </c>
      <c r="D744" s="67">
        <v>8</v>
      </c>
      <c r="E744" s="68">
        <v>136</v>
      </c>
      <c r="F744" s="68">
        <f t="shared" si="47"/>
        <v>143</v>
      </c>
      <c r="G744" s="68">
        <f t="shared" si="48"/>
        <v>149</v>
      </c>
      <c r="H744" s="68">
        <f t="shared" si="49"/>
        <v>155</v>
      </c>
      <c r="I744" s="69">
        <f t="shared" si="50"/>
        <v>161</v>
      </c>
      <c r="J744" s="117">
        <v>1225</v>
      </c>
      <c r="K744" s="6">
        <f t="shared" si="46"/>
        <v>1225</v>
      </c>
      <c r="L744" s="32"/>
      <c r="M744" s="35"/>
      <c r="N744" s="7"/>
      <c r="Q744" s="11"/>
      <c r="R744" s="20"/>
      <c r="S744" s="11"/>
      <c r="T744" s="11"/>
    </row>
    <row r="745" spans="1:20" ht="15.75" outlineLevel="1">
      <c r="A745" s="4" t="s">
        <v>207</v>
      </c>
      <c r="B745" s="80" t="s">
        <v>310</v>
      </c>
      <c r="C745" s="31" t="s">
        <v>499</v>
      </c>
      <c r="D745" s="67">
        <v>5</v>
      </c>
      <c r="E745" s="68">
        <v>219</v>
      </c>
      <c r="F745" s="68">
        <f t="shared" si="47"/>
        <v>230</v>
      </c>
      <c r="G745" s="68">
        <f t="shared" si="48"/>
        <v>239</v>
      </c>
      <c r="H745" s="68">
        <f t="shared" si="49"/>
        <v>249</v>
      </c>
      <c r="I745" s="69">
        <f t="shared" si="50"/>
        <v>259</v>
      </c>
      <c r="J745" s="117">
        <v>1232</v>
      </c>
      <c r="K745" s="6">
        <f t="shared" si="46"/>
        <v>1232</v>
      </c>
      <c r="L745" s="32"/>
      <c r="M745" s="35"/>
      <c r="N745" s="7"/>
      <c r="Q745" s="11"/>
      <c r="R745" s="20"/>
      <c r="S745" s="11"/>
      <c r="T745" s="11"/>
    </row>
    <row r="746" spans="1:20" ht="15.75" outlineLevel="1">
      <c r="A746" s="4" t="s">
        <v>332</v>
      </c>
      <c r="B746" s="80" t="s">
        <v>410</v>
      </c>
      <c r="C746" s="31" t="s">
        <v>499</v>
      </c>
      <c r="D746" s="67">
        <v>10</v>
      </c>
      <c r="E746" s="68">
        <v>61</v>
      </c>
      <c r="F746" s="68">
        <f t="shared" si="47"/>
        <v>64</v>
      </c>
      <c r="G746" s="68">
        <f t="shared" si="48"/>
        <v>67</v>
      </c>
      <c r="H746" s="68">
        <f t="shared" si="49"/>
        <v>70</v>
      </c>
      <c r="I746" s="69">
        <f t="shared" si="50"/>
        <v>73</v>
      </c>
      <c r="J746" s="117">
        <v>600</v>
      </c>
      <c r="K746" s="6">
        <f t="shared" si="46"/>
        <v>600</v>
      </c>
      <c r="L746" s="32"/>
      <c r="M746" s="35"/>
      <c r="N746" s="7"/>
      <c r="Q746" s="11"/>
      <c r="R746" s="20"/>
      <c r="S746" s="11"/>
      <c r="T746" s="11"/>
    </row>
    <row r="747" spans="1:20" s="65" customFormat="1" ht="15.75">
      <c r="A747" s="36" t="s">
        <v>208</v>
      </c>
      <c r="B747" s="122" t="s">
        <v>141</v>
      </c>
      <c r="C747" s="38" t="s">
        <v>499</v>
      </c>
      <c r="D747" s="39">
        <f>SUM(D748:D759)</f>
        <v>824</v>
      </c>
      <c r="E747" s="40"/>
      <c r="F747" s="68">
        <f t="shared" si="47"/>
        <v>0</v>
      </c>
      <c r="G747" s="68">
        <f t="shared" si="48"/>
        <v>0</v>
      </c>
      <c r="H747" s="68">
        <f t="shared" si="49"/>
        <v>0</v>
      </c>
      <c r="I747" s="69">
        <f t="shared" si="50"/>
        <v>0</v>
      </c>
      <c r="J747" s="74">
        <f>SUM(J748:J759)</f>
        <v>34808</v>
      </c>
      <c r="K747" s="74">
        <f>SUM(K748:K759)</f>
        <v>34808</v>
      </c>
      <c r="L747" s="39"/>
      <c r="M747" s="43"/>
      <c r="N747" s="44"/>
      <c r="P747" s="66"/>
      <c r="Q747" s="11"/>
      <c r="R747" s="20"/>
      <c r="S747" s="11"/>
      <c r="T747" s="11"/>
    </row>
    <row r="748" spans="1:20" ht="15.75" outlineLevel="1">
      <c r="A748" s="4" t="s">
        <v>210</v>
      </c>
      <c r="B748" s="80" t="s">
        <v>264</v>
      </c>
      <c r="C748" s="31" t="s">
        <v>499</v>
      </c>
      <c r="D748" s="67">
        <v>220</v>
      </c>
      <c r="E748" s="68">
        <v>10</v>
      </c>
      <c r="F748" s="68">
        <f t="shared" si="47"/>
        <v>11</v>
      </c>
      <c r="G748" s="68">
        <f t="shared" si="48"/>
        <v>11</v>
      </c>
      <c r="H748" s="68">
        <f t="shared" si="49"/>
        <v>11</v>
      </c>
      <c r="I748" s="69">
        <f t="shared" si="50"/>
        <v>11</v>
      </c>
      <c r="J748" s="117">
        <v>2476</v>
      </c>
      <c r="K748" s="6">
        <f t="shared" si="46"/>
        <v>2476</v>
      </c>
      <c r="L748" s="32"/>
      <c r="M748" s="35"/>
      <c r="N748" s="7"/>
      <c r="Q748" s="11"/>
      <c r="R748" s="20"/>
      <c r="S748" s="11"/>
      <c r="T748" s="11"/>
    </row>
    <row r="749" spans="1:20" ht="15.75" outlineLevel="1">
      <c r="A749" s="4" t="s">
        <v>211</v>
      </c>
      <c r="B749" s="80" t="s">
        <v>265</v>
      </c>
      <c r="C749" s="31" t="s">
        <v>499</v>
      </c>
      <c r="D749" s="67">
        <v>80</v>
      </c>
      <c r="E749" s="68">
        <v>15</v>
      </c>
      <c r="F749" s="68">
        <f t="shared" si="47"/>
        <v>16</v>
      </c>
      <c r="G749" s="68">
        <f t="shared" si="48"/>
        <v>17</v>
      </c>
      <c r="H749" s="68">
        <f t="shared" si="49"/>
        <v>18</v>
      </c>
      <c r="I749" s="69">
        <f t="shared" si="50"/>
        <v>19</v>
      </c>
      <c r="J749" s="117">
        <v>1351</v>
      </c>
      <c r="K749" s="6">
        <f t="shared" si="46"/>
        <v>1351</v>
      </c>
      <c r="L749" s="32"/>
      <c r="M749" s="35"/>
      <c r="N749" s="7"/>
      <c r="Q749" s="11"/>
      <c r="R749" s="20"/>
      <c r="S749" s="11"/>
      <c r="T749" s="11"/>
    </row>
    <row r="750" spans="1:20" ht="15.75" outlineLevel="1">
      <c r="A750" s="4" t="s">
        <v>212</v>
      </c>
      <c r="B750" s="80" t="s">
        <v>266</v>
      </c>
      <c r="C750" s="31" t="s">
        <v>499</v>
      </c>
      <c r="D750" s="67">
        <v>300</v>
      </c>
      <c r="E750" s="68">
        <v>20</v>
      </c>
      <c r="F750" s="68">
        <f t="shared" si="47"/>
        <v>21</v>
      </c>
      <c r="G750" s="68">
        <f t="shared" si="48"/>
        <v>22</v>
      </c>
      <c r="H750" s="68">
        <f t="shared" si="49"/>
        <v>23</v>
      </c>
      <c r="I750" s="69">
        <f t="shared" si="50"/>
        <v>24</v>
      </c>
      <c r="J750" s="117">
        <v>6753</v>
      </c>
      <c r="K750" s="6">
        <f t="shared" si="46"/>
        <v>6753</v>
      </c>
      <c r="L750" s="32"/>
      <c r="M750" s="35"/>
      <c r="N750" s="7"/>
      <c r="Q750" s="11"/>
      <c r="R750" s="20"/>
      <c r="S750" s="11"/>
      <c r="T750" s="11"/>
    </row>
    <row r="751" spans="1:20" ht="15.75" outlineLevel="1">
      <c r="A751" s="4" t="s">
        <v>213</v>
      </c>
      <c r="B751" s="80" t="s">
        <v>268</v>
      </c>
      <c r="C751" s="31" t="s">
        <v>499</v>
      </c>
      <c r="D751" s="67">
        <v>100</v>
      </c>
      <c r="E751" s="68">
        <v>33</v>
      </c>
      <c r="F751" s="68">
        <f t="shared" si="47"/>
        <v>35</v>
      </c>
      <c r="G751" s="68">
        <f t="shared" si="48"/>
        <v>36</v>
      </c>
      <c r="H751" s="68">
        <f t="shared" si="49"/>
        <v>37</v>
      </c>
      <c r="I751" s="69">
        <f t="shared" si="50"/>
        <v>38</v>
      </c>
      <c r="J751" s="117">
        <v>3714</v>
      </c>
      <c r="K751" s="6">
        <f t="shared" si="46"/>
        <v>3714</v>
      </c>
      <c r="L751" s="32"/>
      <c r="M751" s="35"/>
      <c r="N751" s="7"/>
      <c r="Q751" s="11"/>
      <c r="R751" s="20"/>
      <c r="S751" s="11"/>
      <c r="T751" s="11"/>
    </row>
    <row r="752" spans="1:20" ht="15.75" outlineLevel="1">
      <c r="A752" s="4" t="s">
        <v>312</v>
      </c>
      <c r="B752" s="80" t="s">
        <v>269</v>
      </c>
      <c r="C752" s="31" t="s">
        <v>499</v>
      </c>
      <c r="D752" s="67">
        <v>70</v>
      </c>
      <c r="E752" s="68">
        <v>59</v>
      </c>
      <c r="F752" s="68">
        <f t="shared" si="47"/>
        <v>62</v>
      </c>
      <c r="G752" s="68">
        <f t="shared" si="48"/>
        <v>64</v>
      </c>
      <c r="H752" s="68">
        <f t="shared" si="49"/>
        <v>67</v>
      </c>
      <c r="I752" s="69">
        <f t="shared" si="50"/>
        <v>70</v>
      </c>
      <c r="J752" s="117">
        <v>4648</v>
      </c>
      <c r="K752" s="6">
        <f t="shared" si="46"/>
        <v>4648</v>
      </c>
      <c r="L752" s="32"/>
      <c r="M752" s="35"/>
      <c r="N752" s="7"/>
      <c r="Q752" s="11"/>
      <c r="R752" s="20"/>
      <c r="S752" s="11"/>
      <c r="T752" s="11"/>
    </row>
    <row r="753" spans="1:20" ht="15.75" outlineLevel="1">
      <c r="A753" s="4" t="s">
        <v>313</v>
      </c>
      <c r="B753" s="80" t="s">
        <v>270</v>
      </c>
      <c r="C753" s="31" t="s">
        <v>499</v>
      </c>
      <c r="D753" s="67">
        <v>20</v>
      </c>
      <c r="E753" s="68">
        <v>73</v>
      </c>
      <c r="F753" s="68">
        <f t="shared" si="47"/>
        <v>77</v>
      </c>
      <c r="G753" s="68">
        <f t="shared" si="48"/>
        <v>80</v>
      </c>
      <c r="H753" s="68">
        <f t="shared" si="49"/>
        <v>83</v>
      </c>
      <c r="I753" s="69">
        <f t="shared" si="50"/>
        <v>86</v>
      </c>
      <c r="J753" s="117">
        <v>1643</v>
      </c>
      <c r="K753" s="6">
        <f t="shared" si="46"/>
        <v>1643</v>
      </c>
      <c r="L753" s="32"/>
      <c r="M753" s="35"/>
      <c r="N753" s="7"/>
      <c r="Q753" s="11"/>
      <c r="R753" s="20"/>
      <c r="S753" s="11"/>
      <c r="T753" s="11"/>
    </row>
    <row r="754" spans="1:20" ht="15.75" outlineLevel="1">
      <c r="A754" s="4" t="s">
        <v>314</v>
      </c>
      <c r="B754" s="80" t="s">
        <v>271</v>
      </c>
      <c r="C754" s="31" t="s">
        <v>499</v>
      </c>
      <c r="D754" s="67">
        <f>25</f>
        <v>25</v>
      </c>
      <c r="E754" s="68">
        <v>146</v>
      </c>
      <c r="F754" s="68">
        <f t="shared" si="47"/>
        <v>153</v>
      </c>
      <c r="G754" s="68">
        <f t="shared" si="48"/>
        <v>159</v>
      </c>
      <c r="H754" s="68">
        <f t="shared" si="49"/>
        <v>165</v>
      </c>
      <c r="I754" s="69">
        <f t="shared" si="50"/>
        <v>172</v>
      </c>
      <c r="J754" s="117">
        <v>4108</v>
      </c>
      <c r="K754" s="6">
        <f t="shared" si="46"/>
        <v>4108</v>
      </c>
      <c r="L754" s="32"/>
      <c r="M754" s="35"/>
      <c r="N754" s="7"/>
      <c r="Q754" s="11"/>
      <c r="R754" s="20"/>
      <c r="S754" s="11"/>
      <c r="T754" s="11"/>
    </row>
    <row r="755" spans="1:20" ht="15.75" outlineLevel="1">
      <c r="A755" s="4" t="s">
        <v>315</v>
      </c>
      <c r="B755" s="80" t="s">
        <v>272</v>
      </c>
      <c r="C755" s="31" t="s">
        <v>499</v>
      </c>
      <c r="D755" s="67">
        <v>1</v>
      </c>
      <c r="E755" s="68">
        <v>399</v>
      </c>
      <c r="F755" s="68">
        <f t="shared" si="47"/>
        <v>419</v>
      </c>
      <c r="G755" s="68">
        <f t="shared" si="48"/>
        <v>436</v>
      </c>
      <c r="H755" s="68">
        <f t="shared" si="49"/>
        <v>453</v>
      </c>
      <c r="I755" s="69">
        <f t="shared" si="50"/>
        <v>471</v>
      </c>
      <c r="J755" s="117">
        <v>449</v>
      </c>
      <c r="K755" s="6">
        <f t="shared" si="46"/>
        <v>449</v>
      </c>
      <c r="L755" s="32"/>
      <c r="M755" s="35"/>
      <c r="N755" s="7"/>
      <c r="Q755" s="11"/>
      <c r="R755" s="20"/>
      <c r="S755" s="11"/>
      <c r="T755" s="11"/>
    </row>
    <row r="756" spans="1:20" ht="15.75" outlineLevel="1">
      <c r="A756" s="4" t="s">
        <v>316</v>
      </c>
      <c r="B756" s="80" t="s">
        <v>273</v>
      </c>
      <c r="C756" s="31" t="s">
        <v>499</v>
      </c>
      <c r="D756" s="67">
        <v>2</v>
      </c>
      <c r="E756" s="68">
        <v>660</v>
      </c>
      <c r="F756" s="68">
        <f t="shared" si="47"/>
        <v>693</v>
      </c>
      <c r="G756" s="68">
        <f t="shared" si="48"/>
        <v>721</v>
      </c>
      <c r="H756" s="68">
        <f t="shared" si="49"/>
        <v>750</v>
      </c>
      <c r="I756" s="69">
        <f t="shared" si="50"/>
        <v>780</v>
      </c>
      <c r="J756" s="117">
        <v>1486</v>
      </c>
      <c r="K756" s="6">
        <f t="shared" si="46"/>
        <v>1486</v>
      </c>
      <c r="L756" s="32"/>
      <c r="M756" s="35"/>
      <c r="N756" s="7"/>
      <c r="Q756" s="11"/>
      <c r="R756" s="20"/>
      <c r="S756" s="11"/>
      <c r="T756" s="11"/>
    </row>
    <row r="757" spans="1:20" ht="15.75" outlineLevel="1">
      <c r="A757" s="4" t="s">
        <v>317</v>
      </c>
      <c r="B757" s="80" t="s">
        <v>274</v>
      </c>
      <c r="C757" s="31" t="s">
        <v>499</v>
      </c>
      <c r="D757" s="67">
        <v>2</v>
      </c>
      <c r="E757" s="68">
        <v>948</v>
      </c>
      <c r="F757" s="68">
        <f t="shared" si="47"/>
        <v>995</v>
      </c>
      <c r="G757" s="68">
        <f t="shared" si="48"/>
        <v>1035</v>
      </c>
      <c r="H757" s="68">
        <f t="shared" si="49"/>
        <v>1076</v>
      </c>
      <c r="I757" s="69">
        <f t="shared" si="50"/>
        <v>1119</v>
      </c>
      <c r="J757" s="117">
        <v>2134</v>
      </c>
      <c r="K757" s="6">
        <f t="shared" si="46"/>
        <v>2134</v>
      </c>
      <c r="L757" s="32"/>
      <c r="M757" s="35"/>
      <c r="N757" s="7"/>
      <c r="Q757" s="11"/>
      <c r="R757" s="20"/>
      <c r="S757" s="11"/>
      <c r="T757" s="11"/>
    </row>
    <row r="758" spans="1:20" ht="15.75" outlineLevel="1">
      <c r="A758" s="4" t="s">
        <v>318</v>
      </c>
      <c r="B758" s="80" t="s">
        <v>275</v>
      </c>
      <c r="C758" s="31" t="s">
        <v>499</v>
      </c>
      <c r="D758" s="67">
        <v>2</v>
      </c>
      <c r="E758" s="68">
        <v>850</v>
      </c>
      <c r="F758" s="68">
        <f t="shared" si="47"/>
        <v>893</v>
      </c>
      <c r="G758" s="68">
        <f t="shared" si="48"/>
        <v>929</v>
      </c>
      <c r="H758" s="68">
        <f t="shared" si="49"/>
        <v>966</v>
      </c>
      <c r="I758" s="69">
        <f t="shared" si="50"/>
        <v>1005</v>
      </c>
      <c r="J758" s="117">
        <v>1913</v>
      </c>
      <c r="K758" s="6">
        <f t="shared" si="46"/>
        <v>1913</v>
      </c>
      <c r="L758" s="32"/>
      <c r="M758" s="35"/>
      <c r="N758" s="7"/>
      <c r="Q758" s="11"/>
      <c r="R758" s="20"/>
      <c r="S758" s="11"/>
      <c r="T758" s="11"/>
    </row>
    <row r="759" spans="1:20" ht="15.75" outlineLevel="1">
      <c r="A759" s="4" t="s">
        <v>319</v>
      </c>
      <c r="B759" s="80" t="s">
        <v>276</v>
      </c>
      <c r="C759" s="31" t="s">
        <v>499</v>
      </c>
      <c r="D759" s="67">
        <v>2</v>
      </c>
      <c r="E759" s="68">
        <v>1836</v>
      </c>
      <c r="F759" s="68">
        <f t="shared" si="47"/>
        <v>1928</v>
      </c>
      <c r="G759" s="68">
        <f t="shared" si="48"/>
        <v>2005</v>
      </c>
      <c r="H759" s="68">
        <f t="shared" si="49"/>
        <v>2085</v>
      </c>
      <c r="I759" s="69">
        <f t="shared" si="50"/>
        <v>2168</v>
      </c>
      <c r="J759" s="117">
        <v>4133</v>
      </c>
      <c r="K759" s="6">
        <f t="shared" si="46"/>
        <v>4133</v>
      </c>
      <c r="L759" s="32"/>
      <c r="M759" s="35"/>
      <c r="N759" s="7"/>
      <c r="Q759" s="11"/>
      <c r="R759" s="20"/>
      <c r="S759" s="11"/>
      <c r="T759" s="11"/>
    </row>
    <row r="760" spans="1:20" s="65" customFormat="1" ht="15.75">
      <c r="A760" s="36" t="s">
        <v>321</v>
      </c>
      <c r="B760" s="122" t="s">
        <v>143</v>
      </c>
      <c r="C760" s="38" t="s">
        <v>499</v>
      </c>
      <c r="D760" s="39">
        <f>SUM(D761:D766)</f>
        <v>36</v>
      </c>
      <c r="E760" s="40"/>
      <c r="F760" s="68">
        <f t="shared" si="47"/>
        <v>0</v>
      </c>
      <c r="G760" s="68">
        <f t="shared" si="48"/>
        <v>0</v>
      </c>
      <c r="H760" s="68">
        <f t="shared" si="49"/>
        <v>0</v>
      </c>
      <c r="I760" s="69">
        <f t="shared" si="50"/>
        <v>0</v>
      </c>
      <c r="J760" s="74">
        <f>SUM(J761:J766)</f>
        <v>20720</v>
      </c>
      <c r="K760" s="74">
        <f>SUM(K761:K766)</f>
        <v>20720</v>
      </c>
      <c r="L760" s="39"/>
      <c r="M760" s="43"/>
      <c r="N760" s="44"/>
      <c r="O760" s="1"/>
      <c r="P760" s="66"/>
      <c r="Q760" s="11"/>
      <c r="R760" s="20"/>
      <c r="S760" s="11"/>
      <c r="T760" s="11"/>
    </row>
    <row r="761" spans="1:20" ht="15.75" outlineLevel="1">
      <c r="A761" s="4" t="s">
        <v>322</v>
      </c>
      <c r="B761" s="80" t="s">
        <v>471</v>
      </c>
      <c r="C761" s="31" t="s">
        <v>499</v>
      </c>
      <c r="D761" s="67">
        <v>15</v>
      </c>
      <c r="E761" s="68">
        <v>300</v>
      </c>
      <c r="F761" s="68">
        <f t="shared" si="47"/>
        <v>315</v>
      </c>
      <c r="G761" s="68">
        <f t="shared" si="48"/>
        <v>328</v>
      </c>
      <c r="H761" s="68">
        <f t="shared" si="49"/>
        <v>341</v>
      </c>
      <c r="I761" s="69">
        <f t="shared" si="50"/>
        <v>355</v>
      </c>
      <c r="J761" s="117">
        <v>5065</v>
      </c>
      <c r="K761" s="6">
        <f t="shared" si="46"/>
        <v>5065</v>
      </c>
      <c r="L761" s="32"/>
      <c r="M761" s="35"/>
      <c r="N761" s="7"/>
      <c r="Q761" s="11"/>
      <c r="R761" s="20"/>
      <c r="S761" s="11"/>
      <c r="T761" s="11"/>
    </row>
    <row r="762" spans="1:20" ht="15.75" outlineLevel="1">
      <c r="A762" s="4" t="s">
        <v>323</v>
      </c>
      <c r="B762" s="80" t="s">
        <v>298</v>
      </c>
      <c r="C762" s="31" t="s">
        <v>499</v>
      </c>
      <c r="D762" s="67">
        <v>10</v>
      </c>
      <c r="E762" s="68">
        <v>351</v>
      </c>
      <c r="F762" s="68">
        <f t="shared" si="47"/>
        <v>369</v>
      </c>
      <c r="G762" s="68">
        <f t="shared" si="48"/>
        <v>384</v>
      </c>
      <c r="H762" s="68">
        <f t="shared" si="49"/>
        <v>399</v>
      </c>
      <c r="I762" s="69">
        <f t="shared" si="50"/>
        <v>415</v>
      </c>
      <c r="J762" s="117">
        <v>3951</v>
      </c>
      <c r="K762" s="6">
        <f t="shared" si="46"/>
        <v>3951</v>
      </c>
      <c r="L762" s="32"/>
      <c r="M762" s="35"/>
      <c r="N762" s="7"/>
      <c r="Q762" s="11"/>
      <c r="R762" s="20"/>
      <c r="S762" s="11"/>
      <c r="T762" s="11"/>
    </row>
    <row r="763" spans="1:20" ht="31.5" outlineLevel="1">
      <c r="A763" s="4" t="s">
        <v>324</v>
      </c>
      <c r="B763" s="80" t="s">
        <v>299</v>
      </c>
      <c r="C763" s="31" t="s">
        <v>499</v>
      </c>
      <c r="D763" s="67">
        <v>3</v>
      </c>
      <c r="E763" s="68">
        <v>285</v>
      </c>
      <c r="F763" s="68">
        <f t="shared" si="47"/>
        <v>299</v>
      </c>
      <c r="G763" s="68">
        <f t="shared" si="48"/>
        <v>311</v>
      </c>
      <c r="H763" s="68">
        <f t="shared" si="49"/>
        <v>323</v>
      </c>
      <c r="I763" s="69">
        <f t="shared" si="50"/>
        <v>336</v>
      </c>
      <c r="J763" s="117">
        <v>962</v>
      </c>
      <c r="K763" s="6">
        <f t="shared" si="46"/>
        <v>962</v>
      </c>
      <c r="L763" s="32"/>
      <c r="M763" s="35"/>
      <c r="N763" s="7"/>
      <c r="Q763" s="11"/>
      <c r="R763" s="20"/>
      <c r="S763" s="11"/>
      <c r="T763" s="11"/>
    </row>
    <row r="764" spans="1:20" ht="15.75" outlineLevel="1">
      <c r="A764" s="4" t="s">
        <v>468</v>
      </c>
      <c r="B764" s="80" t="s">
        <v>466</v>
      </c>
      <c r="C764" s="31" t="s">
        <v>499</v>
      </c>
      <c r="D764" s="67">
        <v>2</v>
      </c>
      <c r="E764" s="68">
        <v>149</v>
      </c>
      <c r="F764" s="68">
        <f t="shared" si="47"/>
        <v>156</v>
      </c>
      <c r="G764" s="68">
        <f t="shared" si="48"/>
        <v>162</v>
      </c>
      <c r="H764" s="68">
        <f t="shared" si="49"/>
        <v>168</v>
      </c>
      <c r="I764" s="69">
        <f t="shared" si="50"/>
        <v>175</v>
      </c>
      <c r="J764" s="117">
        <v>335</v>
      </c>
      <c r="K764" s="6">
        <f t="shared" si="46"/>
        <v>335</v>
      </c>
      <c r="L764" s="32"/>
      <c r="M764" s="35"/>
      <c r="N764" s="7"/>
      <c r="Q764" s="11"/>
      <c r="R764" s="20"/>
      <c r="S764" s="11"/>
      <c r="T764" s="11"/>
    </row>
    <row r="765" spans="1:20" ht="15.75" outlineLevel="1">
      <c r="A765" s="4" t="s">
        <v>469</v>
      </c>
      <c r="B765" s="80" t="s">
        <v>327</v>
      </c>
      <c r="C765" s="31" t="s">
        <v>499</v>
      </c>
      <c r="D765" s="67">
        <v>5</v>
      </c>
      <c r="E765" s="68">
        <v>1700</v>
      </c>
      <c r="F765" s="68">
        <f t="shared" si="47"/>
        <v>1785</v>
      </c>
      <c r="G765" s="68">
        <f t="shared" si="48"/>
        <v>1856</v>
      </c>
      <c r="H765" s="68">
        <f t="shared" si="49"/>
        <v>1930</v>
      </c>
      <c r="I765" s="69">
        <f t="shared" si="50"/>
        <v>2007</v>
      </c>
      <c r="J765" s="117">
        <v>9567</v>
      </c>
      <c r="K765" s="6">
        <f t="shared" si="46"/>
        <v>9567</v>
      </c>
      <c r="L765" s="32"/>
      <c r="M765" s="35"/>
      <c r="N765" s="7"/>
      <c r="Q765" s="11"/>
      <c r="R765" s="20"/>
      <c r="S765" s="11"/>
      <c r="T765" s="11"/>
    </row>
    <row r="766" spans="1:20" ht="31.5" outlineLevel="1">
      <c r="A766" s="4" t="s">
        <v>470</v>
      </c>
      <c r="B766" s="80" t="s">
        <v>467</v>
      </c>
      <c r="C766" s="31" t="s">
        <v>499</v>
      </c>
      <c r="D766" s="67">
        <v>1</v>
      </c>
      <c r="E766" s="68">
        <v>746</v>
      </c>
      <c r="F766" s="68">
        <f t="shared" si="47"/>
        <v>783</v>
      </c>
      <c r="G766" s="68">
        <f t="shared" si="48"/>
        <v>814</v>
      </c>
      <c r="H766" s="68">
        <f t="shared" si="49"/>
        <v>847</v>
      </c>
      <c r="I766" s="69">
        <f t="shared" si="50"/>
        <v>881</v>
      </c>
      <c r="J766" s="117">
        <v>840</v>
      </c>
      <c r="K766" s="6">
        <f t="shared" si="46"/>
        <v>840</v>
      </c>
      <c r="L766" s="32"/>
      <c r="M766" s="35"/>
      <c r="N766" s="7"/>
      <c r="Q766" s="11"/>
      <c r="R766" s="20"/>
      <c r="S766" s="11"/>
      <c r="T766" s="11"/>
    </row>
    <row r="767" spans="1:20" ht="31.5">
      <c r="A767" s="21" t="s">
        <v>126</v>
      </c>
      <c r="B767" s="47" t="s">
        <v>473</v>
      </c>
      <c r="C767" s="23"/>
      <c r="D767" s="24"/>
      <c r="E767" s="25"/>
      <c r="F767" s="25"/>
      <c r="G767" s="25"/>
      <c r="H767" s="25"/>
      <c r="I767" s="26"/>
      <c r="J767" s="27">
        <f>J768</f>
        <v>39722</v>
      </c>
      <c r="K767" s="27">
        <f>K768</f>
        <v>39722</v>
      </c>
      <c r="L767" s="24"/>
      <c r="M767" s="28"/>
      <c r="N767" s="29"/>
      <c r="Q767" s="11"/>
      <c r="R767" s="20"/>
      <c r="S767" s="11"/>
      <c r="T767" s="11"/>
    </row>
    <row r="768" spans="1:20" s="3" customFormat="1" ht="15.75">
      <c r="A768" s="21" t="s">
        <v>3</v>
      </c>
      <c r="B768" s="47" t="s">
        <v>28</v>
      </c>
      <c r="C768" s="23" t="s">
        <v>499</v>
      </c>
      <c r="D768" s="24">
        <f>SUM(D769:D770)</f>
        <v>8</v>
      </c>
      <c r="E768" s="25"/>
      <c r="F768" s="25"/>
      <c r="G768" s="25"/>
      <c r="H768" s="25"/>
      <c r="I768" s="72"/>
      <c r="J768" s="29">
        <f>SUM(J769:J770)</f>
        <v>39722</v>
      </c>
      <c r="K768" s="29">
        <f>SUM(K769:K770)</f>
        <v>39722</v>
      </c>
      <c r="L768" s="24"/>
      <c r="M768" s="28"/>
      <c r="N768" s="29"/>
      <c r="P768" s="20"/>
      <c r="Q768" s="11"/>
      <c r="R768" s="20"/>
      <c r="S768" s="11"/>
      <c r="T768" s="11"/>
    </row>
    <row r="769" spans="1:20" s="3" customFormat="1" ht="15.75" outlineLevel="1">
      <c r="A769" s="4" t="s">
        <v>20</v>
      </c>
      <c r="B769" s="71" t="s">
        <v>32</v>
      </c>
      <c r="C769" s="31" t="s">
        <v>499</v>
      </c>
      <c r="D769" s="32">
        <v>3</v>
      </c>
      <c r="E769" s="33">
        <v>6696</v>
      </c>
      <c r="F769" s="68">
        <f>E769+(E769*$F$7)</f>
        <v>7031</v>
      </c>
      <c r="G769" s="68">
        <f>F769+(F769*$G$7)</f>
        <v>7312</v>
      </c>
      <c r="H769" s="68">
        <f>G769+(G769*$H$7)</f>
        <v>7604</v>
      </c>
      <c r="I769" s="69">
        <f>H769+(H769*$I$7)</f>
        <v>7908</v>
      </c>
      <c r="J769" s="117">
        <v>22609</v>
      </c>
      <c r="K769" s="6">
        <f t="shared" si="46"/>
        <v>22609</v>
      </c>
      <c r="L769" s="32"/>
      <c r="M769" s="35"/>
      <c r="N769" s="7"/>
      <c r="P769" s="20"/>
      <c r="Q769" s="11"/>
      <c r="R769" s="20"/>
      <c r="S769" s="11"/>
      <c r="T769" s="11"/>
    </row>
    <row r="770" spans="1:20" s="3" customFormat="1" ht="15.75" outlineLevel="1">
      <c r="A770" s="4" t="s">
        <v>22</v>
      </c>
      <c r="B770" s="71" t="s">
        <v>35</v>
      </c>
      <c r="C770" s="31" t="s">
        <v>499</v>
      </c>
      <c r="D770" s="32">
        <v>5</v>
      </c>
      <c r="E770" s="33">
        <v>3041</v>
      </c>
      <c r="F770" s="68">
        <f>E770+(E770*$F$7)</f>
        <v>3193</v>
      </c>
      <c r="G770" s="68">
        <f>F770+(F770*$G$7)</f>
        <v>3321</v>
      </c>
      <c r="H770" s="68">
        <f>G770+(G770*$H$7)</f>
        <v>3454</v>
      </c>
      <c r="I770" s="69">
        <f>H770+(H770*$I$7)</f>
        <v>3592</v>
      </c>
      <c r="J770" s="117">
        <v>17113</v>
      </c>
      <c r="K770" s="6">
        <f t="shared" si="46"/>
        <v>17113</v>
      </c>
      <c r="L770" s="32"/>
      <c r="M770" s="35"/>
      <c r="N770" s="7"/>
      <c r="P770" s="20"/>
      <c r="Q770" s="11"/>
      <c r="R770" s="20"/>
      <c r="S770" s="11"/>
      <c r="T770" s="11"/>
    </row>
    <row r="771" spans="1:20" ht="15.75">
      <c r="A771" s="21" t="s">
        <v>2</v>
      </c>
      <c r="B771" s="47" t="s">
        <v>66</v>
      </c>
      <c r="C771" s="23" t="s">
        <v>499</v>
      </c>
      <c r="D771" s="24">
        <f>SUM(D772:D774)</f>
        <v>3</v>
      </c>
      <c r="E771" s="25"/>
      <c r="F771" s="25"/>
      <c r="G771" s="25"/>
      <c r="H771" s="25"/>
      <c r="I771" s="26"/>
      <c r="J771" s="27">
        <f>SUM(J772:J774)</f>
        <v>43904</v>
      </c>
      <c r="K771" s="27">
        <f>SUM(K772:K774)</f>
        <v>43904</v>
      </c>
      <c r="L771" s="24"/>
      <c r="M771" s="28"/>
      <c r="N771" s="29"/>
      <c r="Q771" s="11"/>
      <c r="R771" s="20"/>
      <c r="S771" s="11"/>
      <c r="T771" s="11"/>
    </row>
    <row r="772" spans="1:20" ht="15.75" outlineLevel="1">
      <c r="A772" s="4" t="s">
        <v>3</v>
      </c>
      <c r="B772" s="71" t="s">
        <v>477</v>
      </c>
      <c r="C772" s="31" t="s">
        <v>499</v>
      </c>
      <c r="D772" s="32">
        <v>1</v>
      </c>
      <c r="E772" s="33">
        <v>11412</v>
      </c>
      <c r="F772" s="68">
        <f>E772+(E772*$F$7)</f>
        <v>11983</v>
      </c>
      <c r="G772" s="68">
        <f>F772+(F772*$G$7)</f>
        <v>12462</v>
      </c>
      <c r="H772" s="68">
        <f>G772+(G772*$H$7)</f>
        <v>12960</v>
      </c>
      <c r="I772" s="69">
        <f>H772+(H772*$I$7)</f>
        <v>13478</v>
      </c>
      <c r="J772" s="117">
        <v>11412</v>
      </c>
      <c r="K772" s="6">
        <f t="shared" si="46"/>
        <v>11412</v>
      </c>
      <c r="L772" s="32"/>
      <c r="M772" s="35"/>
      <c r="N772" s="7"/>
      <c r="Q772" s="11"/>
      <c r="R772" s="20"/>
      <c r="S772" s="11"/>
      <c r="T772" s="11"/>
    </row>
    <row r="773" spans="1:20" ht="15.75" outlineLevel="1">
      <c r="A773" s="4" t="s">
        <v>4</v>
      </c>
      <c r="B773" s="71" t="s">
        <v>55</v>
      </c>
      <c r="C773" s="31" t="s">
        <v>499</v>
      </c>
      <c r="D773" s="32">
        <v>1</v>
      </c>
      <c r="E773" s="33">
        <v>19643</v>
      </c>
      <c r="F773" s="68">
        <f>E773+(E773*$F$7)</f>
        <v>20625</v>
      </c>
      <c r="G773" s="68">
        <f>F773+(F773*$G$7)</f>
        <v>21450</v>
      </c>
      <c r="H773" s="68">
        <f>G773+(G773*$H$7)</f>
        <v>22308</v>
      </c>
      <c r="I773" s="69">
        <f>H773+(H773*$I$7)</f>
        <v>23200</v>
      </c>
      <c r="J773" s="117">
        <v>22108</v>
      </c>
      <c r="K773" s="6">
        <f t="shared" si="46"/>
        <v>22108</v>
      </c>
      <c r="L773" s="32"/>
      <c r="M773" s="35"/>
      <c r="N773" s="7"/>
      <c r="Q773" s="11"/>
      <c r="R773" s="20"/>
      <c r="S773" s="11"/>
      <c r="T773" s="11"/>
    </row>
    <row r="774" spans="1:20" ht="15.75" outlineLevel="1">
      <c r="A774" s="4" t="s">
        <v>23</v>
      </c>
      <c r="B774" s="71" t="s">
        <v>60</v>
      </c>
      <c r="C774" s="31" t="s">
        <v>499</v>
      </c>
      <c r="D774" s="32">
        <v>1</v>
      </c>
      <c r="E774" s="33">
        <v>10384</v>
      </c>
      <c r="F774" s="68">
        <f>E774+(E774*$F$7)</f>
        <v>10903</v>
      </c>
      <c r="G774" s="68">
        <f>F774+(F774*$G$7)</f>
        <v>11339</v>
      </c>
      <c r="H774" s="68">
        <f>G774+(G774*$H$7)</f>
        <v>11793</v>
      </c>
      <c r="I774" s="69">
        <f>H774+(H774*$I$7)</f>
        <v>12265</v>
      </c>
      <c r="J774" s="117">
        <v>10384</v>
      </c>
      <c r="K774" s="6">
        <f t="shared" si="46"/>
        <v>10384</v>
      </c>
      <c r="L774" s="32"/>
      <c r="M774" s="35"/>
      <c r="N774" s="7"/>
      <c r="Q774" s="11"/>
      <c r="R774" s="20"/>
      <c r="S774" s="11"/>
      <c r="T774" s="11"/>
    </row>
    <row r="775" spans="1:20" s="3" customFormat="1" ht="15.75">
      <c r="A775" s="236" t="s">
        <v>753</v>
      </c>
      <c r="B775" s="237"/>
      <c r="C775" s="107"/>
      <c r="D775" s="108"/>
      <c r="E775" s="109"/>
      <c r="F775" s="109"/>
      <c r="G775" s="109"/>
      <c r="H775" s="109"/>
      <c r="I775" s="109"/>
      <c r="J775" s="27">
        <f>J9+J160+J323+J447+J609</f>
        <v>11301361</v>
      </c>
      <c r="K775" s="27">
        <f>K9+K160+K323+K447+K609</f>
        <v>11301361</v>
      </c>
      <c r="L775" s="108"/>
      <c r="M775" s="107"/>
      <c r="N775" s="107"/>
      <c r="O775" s="20"/>
      <c r="P775" s="20"/>
      <c r="Q775" s="20"/>
      <c r="R775" s="20"/>
      <c r="S775" s="20"/>
      <c r="T775" s="20"/>
    </row>
    <row r="779" s="3" customFormat="1" ht="15.75"/>
    <row r="780" s="3" customFormat="1" ht="15.75"/>
    <row r="781" s="3" customFormat="1" ht="15.75"/>
    <row r="782" s="3" customFormat="1" ht="15.75"/>
    <row r="783" s="3" customFormat="1" ht="15.75"/>
    <row r="784" s="3" customFormat="1" ht="15.75"/>
    <row r="785" spans="1:20" ht="15.75">
      <c r="A785" s="1"/>
      <c r="D785" s="1"/>
      <c r="E785" s="1"/>
      <c r="F785" s="1"/>
      <c r="G785" s="1"/>
      <c r="H785" s="1"/>
      <c r="I785" s="1"/>
      <c r="J785" s="1"/>
      <c r="K785" s="1"/>
      <c r="L785" s="1"/>
      <c r="P785" s="1"/>
      <c r="Q785" s="1"/>
      <c r="R785" s="1"/>
      <c r="S785" s="1"/>
      <c r="T785" s="1"/>
    </row>
    <row r="786" spans="1:20" ht="15.75">
      <c r="A786" s="1"/>
      <c r="D786" s="1"/>
      <c r="E786" s="1"/>
      <c r="F786" s="1"/>
      <c r="G786" s="1"/>
      <c r="H786" s="1"/>
      <c r="I786" s="1"/>
      <c r="J786" s="1"/>
      <c r="K786" s="1"/>
      <c r="L786" s="1"/>
      <c r="P786" s="1"/>
      <c r="Q786" s="1"/>
      <c r="R786" s="1"/>
      <c r="S786" s="1"/>
      <c r="T786" s="1"/>
    </row>
    <row r="787" spans="1:20" ht="15.75">
      <c r="A787" s="1"/>
      <c r="D787" s="1"/>
      <c r="E787" s="1"/>
      <c r="F787" s="1"/>
      <c r="G787" s="1"/>
      <c r="H787" s="1"/>
      <c r="I787" s="1"/>
      <c r="J787" s="1"/>
      <c r="K787" s="1"/>
      <c r="L787" s="1"/>
      <c r="P787" s="1"/>
      <c r="Q787" s="1"/>
      <c r="R787" s="1"/>
      <c r="S787" s="1"/>
      <c r="T787" s="1"/>
    </row>
    <row r="788" spans="1:20" ht="15.75">
      <c r="A788" s="1"/>
      <c r="D788" s="1"/>
      <c r="E788" s="1"/>
      <c r="F788" s="1"/>
      <c r="G788" s="1"/>
      <c r="H788" s="1"/>
      <c r="I788" s="1"/>
      <c r="J788" s="1"/>
      <c r="K788" s="1"/>
      <c r="L788" s="1"/>
      <c r="P788" s="1"/>
      <c r="Q788" s="1"/>
      <c r="R788" s="1"/>
      <c r="S788" s="1"/>
      <c r="T788" s="1"/>
    </row>
    <row r="789" spans="1:20" ht="15.75">
      <c r="A789" s="1"/>
      <c r="B789" s="2"/>
      <c r="C789" s="2"/>
      <c r="E789" s="2"/>
      <c r="F789" s="2"/>
      <c r="G789" s="1"/>
      <c r="H789" s="1"/>
      <c r="I789" s="1"/>
      <c r="J789" s="1"/>
      <c r="K789" s="1"/>
      <c r="L789" s="1"/>
      <c r="P789" s="1"/>
      <c r="Q789" s="1"/>
      <c r="R789" s="1"/>
      <c r="S789" s="1"/>
      <c r="T789" s="1"/>
    </row>
    <row r="790" spans="1:20" ht="15.75">
      <c r="A790" s="1"/>
      <c r="B790" s="2"/>
      <c r="C790" s="2"/>
      <c r="E790" s="2"/>
      <c r="F790" s="2"/>
      <c r="G790" s="1"/>
      <c r="H790" s="1"/>
      <c r="I790" s="1"/>
      <c r="J790" s="1"/>
      <c r="K790" s="1"/>
      <c r="L790" s="1"/>
      <c r="P790" s="1"/>
      <c r="Q790" s="1"/>
      <c r="R790" s="1"/>
      <c r="S790" s="1"/>
      <c r="T790" s="1"/>
    </row>
    <row r="791" spans="1:20" ht="15.75">
      <c r="A791" s="1"/>
      <c r="B791" s="2"/>
      <c r="C791" s="2"/>
      <c r="E791" s="2"/>
      <c r="F791" s="2"/>
      <c r="G791" s="1"/>
      <c r="H791" s="1"/>
      <c r="I791" s="1"/>
      <c r="J791" s="1"/>
      <c r="K791" s="1"/>
      <c r="L791" s="1"/>
      <c r="P791" s="1"/>
      <c r="Q791" s="1"/>
      <c r="R791" s="1"/>
      <c r="S791" s="1"/>
      <c r="T791" s="1"/>
    </row>
  </sheetData>
  <sheetProtection/>
  <mergeCells count="15">
    <mergeCell ref="A775:B775"/>
    <mergeCell ref="J1:N3"/>
    <mergeCell ref="A608:N608"/>
    <mergeCell ref="J5:J6"/>
    <mergeCell ref="K5:N5"/>
    <mergeCell ref="A8:N8"/>
    <mergeCell ref="A159:N159"/>
    <mergeCell ref="A322:N322"/>
    <mergeCell ref="A446:N446"/>
    <mergeCell ref="A4:N4"/>
    <mergeCell ref="A5:A6"/>
    <mergeCell ref="B5:B6"/>
    <mergeCell ref="C5:C6"/>
    <mergeCell ref="D5:D6"/>
    <mergeCell ref="E5:I5"/>
  </mergeCells>
  <printOptions/>
  <pageMargins left="0.7086614173228347" right="0.7086614173228347" top="0.7480314960629921" bottom="0.7480314960629921" header="0.31496062992125984" footer="0.31496062992125984"/>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R789"/>
  <sheetViews>
    <sheetView view="pageLayout" zoomScale="80" zoomScaleSheetLayoutView="90" zoomScalePageLayoutView="80" workbookViewId="0" topLeftCell="A1">
      <selection activeCell="O4" sqref="O4"/>
    </sheetView>
  </sheetViews>
  <sheetFormatPr defaultColWidth="9.140625" defaultRowHeight="15" outlineLevelRow="1"/>
  <cols>
    <col min="1" max="1" width="6.57421875" style="129" customWidth="1"/>
    <col min="2" max="2" width="54.28125" style="130" customWidth="1"/>
    <col min="3" max="3" width="8.57421875" style="130" customWidth="1"/>
    <col min="4" max="4" width="9.00390625" style="131" customWidth="1"/>
    <col min="5" max="5" width="14.00390625" style="132" customWidth="1"/>
    <col min="6" max="6" width="13.57421875" style="132" customWidth="1"/>
    <col min="7" max="7" width="12.421875" style="131" customWidth="1"/>
    <col min="8" max="8" width="14.00390625" style="130" customWidth="1"/>
    <col min="9" max="9" width="15.421875" style="130" customWidth="1"/>
    <col min="10" max="10" width="11.57421875" style="130" customWidth="1"/>
    <col min="11" max="11" width="10.28125" style="131" customWidth="1"/>
    <col min="12" max="15" width="11.28125" style="131" customWidth="1"/>
    <col min="16" max="16384" width="9.140625" style="130" customWidth="1"/>
  </cols>
  <sheetData>
    <row r="1" spans="6:18" ht="20.25" customHeight="1" outlineLevel="1">
      <c r="F1" s="240" t="s">
        <v>1218</v>
      </c>
      <c r="G1" s="240"/>
      <c r="H1" s="240"/>
      <c r="I1" s="240"/>
      <c r="J1" s="133"/>
      <c r="K1" s="133"/>
      <c r="L1" s="133"/>
      <c r="M1" s="133"/>
      <c r="N1" s="133"/>
      <c r="O1" s="133"/>
      <c r="P1" s="133"/>
      <c r="Q1" s="133"/>
      <c r="R1" s="133"/>
    </row>
    <row r="2" spans="6:18" ht="25.5" customHeight="1" outlineLevel="1">
      <c r="F2" s="240"/>
      <c r="G2" s="240"/>
      <c r="H2" s="240"/>
      <c r="I2" s="240"/>
      <c r="J2" s="133"/>
      <c r="K2" s="133"/>
      <c r="L2" s="133"/>
      <c r="M2" s="133"/>
      <c r="N2" s="133"/>
      <c r="O2" s="133"/>
      <c r="P2" s="133"/>
      <c r="Q2" s="133"/>
      <c r="R2" s="133"/>
    </row>
    <row r="3" spans="1:18" ht="19.5" customHeight="1" outlineLevel="1">
      <c r="A3" s="134"/>
      <c r="B3" s="135"/>
      <c r="F3" s="240"/>
      <c r="G3" s="240"/>
      <c r="H3" s="240"/>
      <c r="I3" s="240"/>
      <c r="J3" s="133"/>
      <c r="K3" s="133"/>
      <c r="L3" s="133"/>
      <c r="M3" s="133"/>
      <c r="N3" s="133"/>
      <c r="O3" s="133"/>
      <c r="P3" s="133"/>
      <c r="Q3" s="133"/>
      <c r="R3" s="133"/>
    </row>
    <row r="4" spans="1:18" ht="82.5" customHeight="1" outlineLevel="1">
      <c r="A4" s="136"/>
      <c r="B4" s="136"/>
      <c r="C4" s="136"/>
      <c r="D4" s="136"/>
      <c r="E4" s="136"/>
      <c r="F4" s="240"/>
      <c r="G4" s="240"/>
      <c r="H4" s="240"/>
      <c r="I4" s="240"/>
      <c r="J4" s="133"/>
      <c r="K4" s="133"/>
      <c r="L4" s="133"/>
      <c r="M4" s="133"/>
      <c r="N4" s="133"/>
      <c r="O4" s="133"/>
      <c r="P4" s="133"/>
      <c r="Q4" s="133"/>
      <c r="R4" s="133"/>
    </row>
    <row r="5" spans="1:9" ht="41.25" customHeight="1" outlineLevel="1" thickBot="1">
      <c r="A5" s="241" t="s">
        <v>763</v>
      </c>
      <c r="B5" s="241"/>
      <c r="C5" s="241"/>
      <c r="D5" s="241"/>
      <c r="E5" s="241"/>
      <c r="F5" s="241"/>
      <c r="G5" s="241"/>
      <c r="H5" s="241"/>
      <c r="I5" s="241"/>
    </row>
    <row r="6" spans="1:9" ht="27.75" customHeight="1" thickBot="1">
      <c r="A6" s="242" t="s">
        <v>764</v>
      </c>
      <c r="B6" s="244" t="s">
        <v>765</v>
      </c>
      <c r="C6" s="246" t="s">
        <v>766</v>
      </c>
      <c r="D6" s="248" t="s">
        <v>767</v>
      </c>
      <c r="E6" s="248" t="s">
        <v>768</v>
      </c>
      <c r="F6" s="246" t="s">
        <v>769</v>
      </c>
      <c r="G6" s="246"/>
      <c r="H6" s="246"/>
      <c r="I6" s="250"/>
    </row>
    <row r="7" spans="1:10" ht="40.5" customHeight="1" thickBot="1">
      <c r="A7" s="243"/>
      <c r="B7" s="245"/>
      <c r="C7" s="247"/>
      <c r="D7" s="249"/>
      <c r="E7" s="249"/>
      <c r="F7" s="137" t="s">
        <v>770</v>
      </c>
      <c r="G7" s="138" t="s">
        <v>771</v>
      </c>
      <c r="H7" s="139" t="s">
        <v>772</v>
      </c>
      <c r="I7" s="140" t="s">
        <v>773</v>
      </c>
      <c r="J7" s="141"/>
    </row>
    <row r="8" spans="1:9" ht="19.5" customHeight="1">
      <c r="A8" s="220">
        <v>1</v>
      </c>
      <c r="B8" s="221">
        <v>2</v>
      </c>
      <c r="C8" s="221">
        <v>3</v>
      </c>
      <c r="D8" s="222">
        <v>4</v>
      </c>
      <c r="E8" s="222">
        <v>5</v>
      </c>
      <c r="F8" s="222">
        <v>6</v>
      </c>
      <c r="G8" s="138">
        <v>7</v>
      </c>
      <c r="H8" s="221">
        <v>8</v>
      </c>
      <c r="I8" s="221">
        <v>9</v>
      </c>
    </row>
    <row r="9" spans="1:15" s="142" customFormat="1" ht="15.75">
      <c r="A9" s="251" t="s">
        <v>774</v>
      </c>
      <c r="B9" s="251"/>
      <c r="C9" s="251"/>
      <c r="D9" s="251"/>
      <c r="E9" s="251"/>
      <c r="F9" s="251"/>
      <c r="G9" s="251"/>
      <c r="H9" s="251"/>
      <c r="I9" s="251"/>
      <c r="K9" s="143"/>
      <c r="L9" s="143"/>
      <c r="M9" s="143"/>
      <c r="N9" s="143"/>
      <c r="O9" s="143"/>
    </row>
    <row r="10" spans="1:15" s="142" customFormat="1" ht="15.75">
      <c r="A10" s="144"/>
      <c r="B10" s="145" t="s">
        <v>775</v>
      </c>
      <c r="C10" s="146"/>
      <c r="D10" s="147"/>
      <c r="E10" s="148">
        <f>E11+E22+E135+E156</f>
        <v>2161749</v>
      </c>
      <c r="F10" s="148">
        <f>F11+F22+F135+F156</f>
        <v>2161749</v>
      </c>
      <c r="G10" s="149"/>
      <c r="H10" s="150"/>
      <c r="I10" s="151"/>
      <c r="J10" s="143"/>
      <c r="K10" s="143"/>
      <c r="L10" s="143"/>
      <c r="M10" s="143"/>
      <c r="N10" s="143"/>
      <c r="O10" s="143"/>
    </row>
    <row r="11" spans="1:15" s="142" customFormat="1" ht="15.75">
      <c r="A11" s="144" t="s">
        <v>124</v>
      </c>
      <c r="B11" s="152" t="s">
        <v>776</v>
      </c>
      <c r="C11" s="146"/>
      <c r="D11" s="147"/>
      <c r="E11" s="148">
        <f>E12+E15</f>
        <v>515454</v>
      </c>
      <c r="F11" s="148">
        <f>F12+F15</f>
        <v>515454</v>
      </c>
      <c r="G11" s="147"/>
      <c r="H11" s="150"/>
      <c r="I11" s="151"/>
      <c r="K11" s="143"/>
      <c r="L11" s="143"/>
      <c r="M11" s="143"/>
      <c r="N11" s="143"/>
      <c r="O11" s="143"/>
    </row>
    <row r="12" spans="1:15" s="142" customFormat="1" ht="15.75">
      <c r="A12" s="144" t="s">
        <v>3</v>
      </c>
      <c r="B12" s="145" t="s">
        <v>777</v>
      </c>
      <c r="C12" s="146" t="s">
        <v>261</v>
      </c>
      <c r="D12" s="147">
        <f>SUM(D13:D14)</f>
        <v>2</v>
      </c>
      <c r="E12" s="148">
        <f>SUM(E13:E14)</f>
        <v>501094</v>
      </c>
      <c r="F12" s="148">
        <f>SUM(F13:F14)</f>
        <v>501094</v>
      </c>
      <c r="G12" s="147"/>
      <c r="H12" s="150"/>
      <c r="I12" s="151"/>
      <c r="K12" s="143"/>
      <c r="L12" s="143"/>
      <c r="M12" s="143"/>
      <c r="N12" s="143"/>
      <c r="O12" s="143"/>
    </row>
    <row r="13" spans="1:15" ht="31.5" outlineLevel="1">
      <c r="A13" s="153" t="s">
        <v>20</v>
      </c>
      <c r="B13" s="154" t="s">
        <v>778</v>
      </c>
      <c r="C13" s="155" t="s">
        <v>261</v>
      </c>
      <c r="D13" s="156">
        <v>1</v>
      </c>
      <c r="E13" s="157">
        <v>266553</v>
      </c>
      <c r="F13" s="157">
        <f>E13</f>
        <v>266553</v>
      </c>
      <c r="G13" s="156"/>
      <c r="H13" s="158"/>
      <c r="I13" s="159"/>
      <c r="L13" s="132"/>
      <c r="M13" s="143"/>
      <c r="N13" s="132"/>
      <c r="O13" s="132"/>
    </row>
    <row r="14" spans="1:15" ht="15.75" outlineLevel="1">
      <c r="A14" s="153" t="s">
        <v>22</v>
      </c>
      <c r="B14" s="154" t="s">
        <v>779</v>
      </c>
      <c r="C14" s="155" t="s">
        <v>261</v>
      </c>
      <c r="D14" s="156">
        <v>1</v>
      </c>
      <c r="E14" s="157">
        <v>234541</v>
      </c>
      <c r="F14" s="157">
        <f>E14</f>
        <v>234541</v>
      </c>
      <c r="G14" s="156"/>
      <c r="H14" s="158"/>
      <c r="I14" s="159"/>
      <c r="L14" s="132"/>
      <c r="M14" s="143"/>
      <c r="N14" s="132"/>
      <c r="O14" s="132"/>
    </row>
    <row r="15" spans="1:15" s="142" customFormat="1" ht="31.5">
      <c r="A15" s="144" t="s">
        <v>4</v>
      </c>
      <c r="B15" s="145" t="s">
        <v>780</v>
      </c>
      <c r="C15" s="146"/>
      <c r="D15" s="147"/>
      <c r="E15" s="148">
        <f>E16+E19</f>
        <v>14360</v>
      </c>
      <c r="F15" s="148">
        <f>F16+F19</f>
        <v>14360</v>
      </c>
      <c r="G15" s="147"/>
      <c r="H15" s="150"/>
      <c r="I15" s="151"/>
      <c r="K15" s="143"/>
      <c r="L15" s="132"/>
      <c r="M15" s="143"/>
      <c r="N15" s="132"/>
      <c r="O15" s="132"/>
    </row>
    <row r="16" spans="1:15" s="167" customFormat="1" ht="15" customHeight="1">
      <c r="A16" s="160" t="s">
        <v>15</v>
      </c>
      <c r="B16" s="161" t="s">
        <v>781</v>
      </c>
      <c r="C16" s="162" t="s">
        <v>782</v>
      </c>
      <c r="D16" s="163">
        <f>SUM(D17:D18)</f>
        <v>2</v>
      </c>
      <c r="E16" s="164">
        <f>SUM(E17:E18)</f>
        <v>11200</v>
      </c>
      <c r="F16" s="164">
        <f>SUM(F17:F18)</f>
        <v>11200</v>
      </c>
      <c r="G16" s="163"/>
      <c r="H16" s="165"/>
      <c r="I16" s="166"/>
      <c r="K16" s="168"/>
      <c r="L16" s="132"/>
      <c r="M16" s="143"/>
      <c r="N16" s="132"/>
      <c r="O16" s="132"/>
    </row>
    <row r="17" spans="1:15" ht="31.5" outlineLevel="1">
      <c r="A17" s="153" t="s">
        <v>16</v>
      </c>
      <c r="B17" s="154" t="s">
        <v>778</v>
      </c>
      <c r="C17" s="162" t="s">
        <v>782</v>
      </c>
      <c r="D17" s="156">
        <v>1</v>
      </c>
      <c r="E17" s="157">
        <v>3601</v>
      </c>
      <c r="F17" s="157">
        <f>E17</f>
        <v>3601</v>
      </c>
      <c r="G17" s="156"/>
      <c r="H17" s="158"/>
      <c r="I17" s="159"/>
      <c r="L17" s="132"/>
      <c r="M17" s="143"/>
      <c r="N17" s="132"/>
      <c r="O17" s="132"/>
    </row>
    <row r="18" spans="1:15" ht="31.5" outlineLevel="1">
      <c r="A18" s="153" t="s">
        <v>54</v>
      </c>
      <c r="B18" s="154" t="s">
        <v>779</v>
      </c>
      <c r="C18" s="162" t="s">
        <v>782</v>
      </c>
      <c r="D18" s="156">
        <v>1</v>
      </c>
      <c r="E18" s="157">
        <v>7599</v>
      </c>
      <c r="F18" s="157">
        <f>E18</f>
        <v>7599</v>
      </c>
      <c r="G18" s="156"/>
      <c r="H18" s="158"/>
      <c r="I18" s="159"/>
      <c r="L18" s="132"/>
      <c r="M18" s="143"/>
      <c r="N18" s="132"/>
      <c r="O18" s="132"/>
    </row>
    <row r="19" spans="1:15" s="167" customFormat="1" ht="31.5">
      <c r="A19" s="160" t="s">
        <v>17</v>
      </c>
      <c r="B19" s="161" t="s">
        <v>783</v>
      </c>
      <c r="C19" s="162" t="s">
        <v>782</v>
      </c>
      <c r="D19" s="163">
        <f>SUM(D20:D21)</f>
        <v>2</v>
      </c>
      <c r="E19" s="164">
        <f>SUM(E20:E21)</f>
        <v>3160</v>
      </c>
      <c r="F19" s="164">
        <f>SUM(F20:F21)</f>
        <v>3160</v>
      </c>
      <c r="G19" s="163"/>
      <c r="H19" s="165"/>
      <c r="I19" s="166"/>
      <c r="K19" s="168"/>
      <c r="L19" s="132"/>
      <c r="M19" s="143"/>
      <c r="N19" s="132"/>
      <c r="O19" s="132"/>
    </row>
    <row r="20" spans="1:15" ht="31.5" outlineLevel="1">
      <c r="A20" s="153" t="s">
        <v>18</v>
      </c>
      <c r="B20" s="154" t="s">
        <v>778</v>
      </c>
      <c r="C20" s="162" t="s">
        <v>782</v>
      </c>
      <c r="D20" s="156">
        <v>1</v>
      </c>
      <c r="E20" s="157">
        <v>533</v>
      </c>
      <c r="F20" s="157">
        <f>E20</f>
        <v>533</v>
      </c>
      <c r="G20" s="156"/>
      <c r="H20" s="158"/>
      <c r="I20" s="159"/>
      <c r="L20" s="132"/>
      <c r="M20" s="143"/>
      <c r="N20" s="132"/>
      <c r="O20" s="132"/>
    </row>
    <row r="21" spans="1:15" ht="31.5" outlineLevel="1">
      <c r="A21" s="153" t="s">
        <v>71</v>
      </c>
      <c r="B21" s="154" t="s">
        <v>779</v>
      </c>
      <c r="C21" s="162" t="s">
        <v>782</v>
      </c>
      <c r="D21" s="156">
        <v>1</v>
      </c>
      <c r="E21" s="157">
        <v>2627</v>
      </c>
      <c r="F21" s="157">
        <f>E21</f>
        <v>2627</v>
      </c>
      <c r="G21" s="156"/>
      <c r="H21" s="158"/>
      <c r="I21" s="159"/>
      <c r="L21" s="132"/>
      <c r="M21" s="143"/>
      <c r="N21" s="132"/>
      <c r="O21" s="132"/>
    </row>
    <row r="22" spans="1:15" s="142" customFormat="1" ht="15.75">
      <c r="A22" s="144" t="s">
        <v>144</v>
      </c>
      <c r="B22" s="152" t="s">
        <v>784</v>
      </c>
      <c r="C22" s="146"/>
      <c r="D22" s="147"/>
      <c r="E22" s="148">
        <f>E23+E38+E69+E77+E82+E93+E109</f>
        <v>1134042</v>
      </c>
      <c r="F22" s="148">
        <f>F23+F38+F69+F77+F82+F93+F109</f>
        <v>1134042</v>
      </c>
      <c r="G22" s="147"/>
      <c r="H22" s="150"/>
      <c r="I22" s="151"/>
      <c r="K22" s="143"/>
      <c r="L22" s="132"/>
      <c r="M22" s="143"/>
      <c r="N22" s="132"/>
      <c r="O22" s="132"/>
    </row>
    <row r="23" spans="1:15" s="142" customFormat="1" ht="15.75">
      <c r="A23" s="144" t="s">
        <v>3</v>
      </c>
      <c r="B23" s="152" t="s">
        <v>785</v>
      </c>
      <c r="C23" s="146" t="s">
        <v>786</v>
      </c>
      <c r="D23" s="169">
        <f>SUM(D24:D37)</f>
        <v>14812</v>
      </c>
      <c r="E23" s="148">
        <f>SUM(E24:E37)</f>
        <v>906619</v>
      </c>
      <c r="F23" s="148">
        <f>SUM(F24:F37)</f>
        <v>906619</v>
      </c>
      <c r="G23" s="147"/>
      <c r="H23" s="150"/>
      <c r="I23" s="151"/>
      <c r="K23" s="143"/>
      <c r="L23" s="132"/>
      <c r="M23" s="143"/>
      <c r="N23" s="132"/>
      <c r="O23" s="132"/>
    </row>
    <row r="24" spans="1:15" ht="63" outlineLevel="1">
      <c r="A24" s="153" t="s">
        <v>20</v>
      </c>
      <c r="B24" s="154" t="s">
        <v>787</v>
      </c>
      <c r="C24" s="155" t="s">
        <v>786</v>
      </c>
      <c r="D24" s="156">
        <v>174</v>
      </c>
      <c r="E24" s="157">
        <v>9994</v>
      </c>
      <c r="F24" s="157">
        <f aca="true" t="shared" si="0" ref="F24:F37">E24</f>
        <v>9994</v>
      </c>
      <c r="G24" s="156"/>
      <c r="H24" s="158"/>
      <c r="I24" s="159"/>
      <c r="L24" s="132"/>
      <c r="M24" s="143"/>
      <c r="N24" s="132"/>
      <c r="O24" s="132"/>
    </row>
    <row r="25" spans="1:15" ht="63" outlineLevel="1">
      <c r="A25" s="153" t="s">
        <v>22</v>
      </c>
      <c r="B25" s="154" t="s">
        <v>788</v>
      </c>
      <c r="C25" s="155" t="s">
        <v>786</v>
      </c>
      <c r="D25" s="156">
        <v>1706</v>
      </c>
      <c r="E25" s="157">
        <v>33838</v>
      </c>
      <c r="F25" s="157">
        <f t="shared" si="0"/>
        <v>33838</v>
      </c>
      <c r="G25" s="156"/>
      <c r="H25" s="158"/>
      <c r="I25" s="170"/>
      <c r="L25" s="132"/>
      <c r="M25" s="143"/>
      <c r="N25" s="132"/>
      <c r="O25" s="132"/>
    </row>
    <row r="26" spans="1:15" ht="63" outlineLevel="1">
      <c r="A26" s="153" t="s">
        <v>51</v>
      </c>
      <c r="B26" s="154" t="s">
        <v>789</v>
      </c>
      <c r="C26" s="155" t="s">
        <v>786</v>
      </c>
      <c r="D26" s="156">
        <v>629</v>
      </c>
      <c r="E26" s="157">
        <v>34690</v>
      </c>
      <c r="F26" s="157">
        <f t="shared" si="0"/>
        <v>34690</v>
      </c>
      <c r="G26" s="156"/>
      <c r="H26" s="158"/>
      <c r="I26" s="159"/>
      <c r="L26" s="132"/>
      <c r="M26" s="143"/>
      <c r="N26" s="132"/>
      <c r="O26" s="132"/>
    </row>
    <row r="27" spans="1:15" ht="47.25" outlineLevel="1">
      <c r="A27" s="153" t="s">
        <v>76</v>
      </c>
      <c r="B27" s="154" t="s">
        <v>790</v>
      </c>
      <c r="C27" s="155" t="s">
        <v>786</v>
      </c>
      <c r="D27" s="156">
        <v>437</v>
      </c>
      <c r="E27" s="157">
        <v>15909</v>
      </c>
      <c r="F27" s="157">
        <f t="shared" si="0"/>
        <v>15909</v>
      </c>
      <c r="G27" s="156"/>
      <c r="H27" s="158"/>
      <c r="I27" s="159"/>
      <c r="L27" s="132"/>
      <c r="M27" s="143"/>
      <c r="N27" s="132"/>
      <c r="O27" s="132"/>
    </row>
    <row r="28" spans="1:15" ht="110.25" outlineLevel="1">
      <c r="A28" s="153" t="s">
        <v>129</v>
      </c>
      <c r="B28" s="171" t="s">
        <v>791</v>
      </c>
      <c r="C28" s="155" t="s">
        <v>786</v>
      </c>
      <c r="D28" s="156">
        <v>1046</v>
      </c>
      <c r="E28" s="157">
        <v>47565</v>
      </c>
      <c r="F28" s="157">
        <f t="shared" si="0"/>
        <v>47565</v>
      </c>
      <c r="G28" s="156"/>
      <c r="H28" s="158"/>
      <c r="I28" s="159"/>
      <c r="L28" s="132"/>
      <c r="M28" s="143"/>
      <c r="N28" s="132"/>
      <c r="O28" s="132"/>
    </row>
    <row r="29" spans="1:15" ht="63" outlineLevel="1">
      <c r="A29" s="153" t="s">
        <v>130</v>
      </c>
      <c r="B29" s="154" t="s">
        <v>792</v>
      </c>
      <c r="C29" s="155" t="s">
        <v>786</v>
      </c>
      <c r="D29" s="156">
        <v>408</v>
      </c>
      <c r="E29" s="157">
        <v>16402</v>
      </c>
      <c r="F29" s="157">
        <f t="shared" si="0"/>
        <v>16402</v>
      </c>
      <c r="G29" s="156"/>
      <c r="H29" s="158"/>
      <c r="I29" s="159"/>
      <c r="L29" s="132"/>
      <c r="M29" s="143"/>
      <c r="N29" s="132"/>
      <c r="O29" s="132"/>
    </row>
    <row r="30" spans="1:15" ht="78.75" outlineLevel="1">
      <c r="A30" s="153" t="s">
        <v>131</v>
      </c>
      <c r="B30" s="154" t="s">
        <v>793</v>
      </c>
      <c r="C30" s="155" t="s">
        <v>786</v>
      </c>
      <c r="D30" s="156">
        <v>1801</v>
      </c>
      <c r="E30" s="157">
        <v>44740</v>
      </c>
      <c r="F30" s="157">
        <f t="shared" si="0"/>
        <v>44740</v>
      </c>
      <c r="G30" s="156"/>
      <c r="H30" s="158"/>
      <c r="I30" s="159"/>
      <c r="L30" s="132"/>
      <c r="M30" s="143"/>
      <c r="N30" s="132"/>
      <c r="O30" s="132"/>
    </row>
    <row r="31" spans="1:15" ht="63" outlineLevel="1">
      <c r="A31" s="153" t="s">
        <v>132</v>
      </c>
      <c r="B31" s="154" t="s">
        <v>794</v>
      </c>
      <c r="C31" s="155" t="s">
        <v>786</v>
      </c>
      <c r="D31" s="156">
        <v>983</v>
      </c>
      <c r="E31" s="157">
        <v>39833</v>
      </c>
      <c r="F31" s="157">
        <f t="shared" si="0"/>
        <v>39833</v>
      </c>
      <c r="G31" s="156"/>
      <c r="H31" s="158"/>
      <c r="I31" s="159"/>
      <c r="L31" s="132"/>
      <c r="M31" s="143"/>
      <c r="N31" s="132"/>
      <c r="O31" s="132"/>
    </row>
    <row r="32" spans="1:15" ht="78.75" outlineLevel="1">
      <c r="A32" s="153" t="s">
        <v>133</v>
      </c>
      <c r="B32" s="154" t="s">
        <v>795</v>
      </c>
      <c r="C32" s="155" t="s">
        <v>786</v>
      </c>
      <c r="D32" s="156">
        <v>1602</v>
      </c>
      <c r="E32" s="157">
        <v>40556</v>
      </c>
      <c r="F32" s="157">
        <f t="shared" si="0"/>
        <v>40556</v>
      </c>
      <c r="G32" s="156"/>
      <c r="H32" s="158"/>
      <c r="I32" s="159"/>
      <c r="L32" s="132"/>
      <c r="M32" s="143"/>
      <c r="N32" s="132"/>
      <c r="O32" s="132"/>
    </row>
    <row r="33" spans="1:15" ht="94.5" outlineLevel="1">
      <c r="A33" s="153" t="s">
        <v>134</v>
      </c>
      <c r="B33" s="171" t="s">
        <v>796</v>
      </c>
      <c r="C33" s="155" t="s">
        <v>786</v>
      </c>
      <c r="D33" s="156">
        <v>1670</v>
      </c>
      <c r="E33" s="157">
        <v>29739</v>
      </c>
      <c r="F33" s="157">
        <f t="shared" si="0"/>
        <v>29739</v>
      </c>
      <c r="G33" s="156"/>
      <c r="H33" s="158"/>
      <c r="I33" s="159"/>
      <c r="L33" s="132"/>
      <c r="M33" s="143"/>
      <c r="N33" s="132"/>
      <c r="O33" s="132"/>
    </row>
    <row r="34" spans="1:15" ht="78.75" outlineLevel="1">
      <c r="A34" s="153" t="s">
        <v>135</v>
      </c>
      <c r="B34" s="154" t="s">
        <v>797</v>
      </c>
      <c r="C34" s="155" t="s">
        <v>786</v>
      </c>
      <c r="D34" s="156">
        <v>2776</v>
      </c>
      <c r="E34" s="157">
        <v>525503</v>
      </c>
      <c r="F34" s="157">
        <f t="shared" si="0"/>
        <v>525503</v>
      </c>
      <c r="G34" s="156"/>
      <c r="H34" s="158"/>
      <c r="I34" s="159"/>
      <c r="L34" s="132"/>
      <c r="M34" s="143"/>
      <c r="N34" s="132"/>
      <c r="O34" s="132"/>
    </row>
    <row r="35" spans="1:15" ht="47.25" outlineLevel="1">
      <c r="A35" s="153" t="s">
        <v>136</v>
      </c>
      <c r="B35" s="154" t="s">
        <v>798</v>
      </c>
      <c r="C35" s="155" t="s">
        <v>786</v>
      </c>
      <c r="D35" s="156">
        <v>94</v>
      </c>
      <c r="E35" s="157">
        <v>4773</v>
      </c>
      <c r="F35" s="157">
        <f t="shared" si="0"/>
        <v>4773</v>
      </c>
      <c r="G35" s="156"/>
      <c r="H35" s="158"/>
      <c r="I35" s="159"/>
      <c r="L35" s="132"/>
      <c r="M35" s="143"/>
      <c r="N35" s="132"/>
      <c r="O35" s="132"/>
    </row>
    <row r="36" spans="1:15" ht="63" outlineLevel="1">
      <c r="A36" s="153" t="s">
        <v>137</v>
      </c>
      <c r="B36" s="154" t="s">
        <v>799</v>
      </c>
      <c r="C36" s="155" t="s">
        <v>786</v>
      </c>
      <c r="D36" s="156">
        <v>732</v>
      </c>
      <c r="E36" s="157">
        <v>19205</v>
      </c>
      <c r="F36" s="157">
        <f t="shared" si="0"/>
        <v>19205</v>
      </c>
      <c r="G36" s="156"/>
      <c r="H36" s="158"/>
      <c r="I36" s="159"/>
      <c r="L36" s="132"/>
      <c r="M36" s="143"/>
      <c r="N36" s="132"/>
      <c r="O36" s="132"/>
    </row>
    <row r="37" spans="1:15" ht="94.5" outlineLevel="1">
      <c r="A37" s="153" t="s">
        <v>138</v>
      </c>
      <c r="B37" s="171" t="s">
        <v>800</v>
      </c>
      <c r="C37" s="155" t="s">
        <v>786</v>
      </c>
      <c r="D37" s="156">
        <v>754</v>
      </c>
      <c r="E37" s="157">
        <v>43872</v>
      </c>
      <c r="F37" s="157">
        <f t="shared" si="0"/>
        <v>43872</v>
      </c>
      <c r="G37" s="156"/>
      <c r="H37" s="158"/>
      <c r="I37" s="159"/>
      <c r="L37" s="132"/>
      <c r="M37" s="143"/>
      <c r="N37" s="132"/>
      <c r="O37" s="132"/>
    </row>
    <row r="38" spans="1:15" s="142" customFormat="1" ht="31.5">
      <c r="A38" s="144" t="s">
        <v>4</v>
      </c>
      <c r="B38" s="145" t="s">
        <v>801</v>
      </c>
      <c r="C38" s="146"/>
      <c r="D38" s="147"/>
      <c r="E38" s="148">
        <f>E39+E54</f>
        <v>39528</v>
      </c>
      <c r="F38" s="148">
        <f>F39+F54</f>
        <v>39528</v>
      </c>
      <c r="G38" s="147"/>
      <c r="H38" s="150"/>
      <c r="I38" s="151"/>
      <c r="K38" s="143"/>
      <c r="L38" s="132"/>
      <c r="M38" s="143"/>
      <c r="N38" s="132"/>
      <c r="O38" s="132"/>
    </row>
    <row r="39" spans="1:15" s="167" customFormat="1" ht="31.5">
      <c r="A39" s="172" t="s">
        <v>15</v>
      </c>
      <c r="B39" s="173" t="s">
        <v>802</v>
      </c>
      <c r="C39" s="174" t="s">
        <v>782</v>
      </c>
      <c r="D39" s="175">
        <f>SUM(D40:D53)</f>
        <v>14</v>
      </c>
      <c r="E39" s="176">
        <f>SUM(E40:E53)</f>
        <v>29374</v>
      </c>
      <c r="F39" s="176">
        <f>SUM(F40:F53)</f>
        <v>29374</v>
      </c>
      <c r="G39" s="177"/>
      <c r="H39" s="178"/>
      <c r="I39" s="179"/>
      <c r="J39" s="180"/>
      <c r="K39" s="168"/>
      <c r="L39" s="132"/>
      <c r="M39" s="143"/>
      <c r="N39" s="132"/>
      <c r="O39" s="132"/>
    </row>
    <row r="40" spans="1:15" ht="63" outlineLevel="1">
      <c r="A40" s="153" t="s">
        <v>16</v>
      </c>
      <c r="B40" s="154" t="s">
        <v>787</v>
      </c>
      <c r="C40" s="155" t="s">
        <v>782</v>
      </c>
      <c r="D40" s="156">
        <v>1</v>
      </c>
      <c r="E40" s="157">
        <v>324</v>
      </c>
      <c r="F40" s="157">
        <f aca="true" t="shared" si="1" ref="F40:F53">E40</f>
        <v>324</v>
      </c>
      <c r="G40" s="156"/>
      <c r="H40" s="158"/>
      <c r="I40" s="159"/>
      <c r="L40" s="132"/>
      <c r="M40" s="143"/>
      <c r="N40" s="132"/>
      <c r="O40" s="132"/>
    </row>
    <row r="41" spans="1:15" ht="63" outlineLevel="1">
      <c r="A41" s="153" t="s">
        <v>54</v>
      </c>
      <c r="B41" s="154" t="s">
        <v>788</v>
      </c>
      <c r="C41" s="155" t="s">
        <v>782</v>
      </c>
      <c r="D41" s="156">
        <v>1</v>
      </c>
      <c r="E41" s="157">
        <v>1096</v>
      </c>
      <c r="F41" s="157">
        <f t="shared" si="1"/>
        <v>1096</v>
      </c>
      <c r="G41" s="156"/>
      <c r="H41" s="158"/>
      <c r="I41" s="159"/>
      <c r="L41" s="132"/>
      <c r="M41" s="143"/>
      <c r="N41" s="132"/>
      <c r="O41" s="132"/>
    </row>
    <row r="42" spans="1:15" ht="63" outlineLevel="1">
      <c r="A42" s="153" t="s">
        <v>70</v>
      </c>
      <c r="B42" s="154" t="s">
        <v>789</v>
      </c>
      <c r="C42" s="155" t="s">
        <v>782</v>
      </c>
      <c r="D42" s="156">
        <v>1</v>
      </c>
      <c r="E42" s="157">
        <v>1124</v>
      </c>
      <c r="F42" s="157">
        <f t="shared" si="1"/>
        <v>1124</v>
      </c>
      <c r="G42" s="156"/>
      <c r="H42" s="158"/>
      <c r="I42" s="159"/>
      <c r="L42" s="132"/>
      <c r="M42" s="143"/>
      <c r="N42" s="132"/>
      <c r="O42" s="132"/>
    </row>
    <row r="43" spans="1:15" ht="47.25" outlineLevel="1">
      <c r="A43" s="153" t="s">
        <v>77</v>
      </c>
      <c r="B43" s="154" t="s">
        <v>790</v>
      </c>
      <c r="C43" s="155" t="s">
        <v>782</v>
      </c>
      <c r="D43" s="156">
        <v>1</v>
      </c>
      <c r="E43" s="157">
        <v>515</v>
      </c>
      <c r="F43" s="157">
        <f t="shared" si="1"/>
        <v>515</v>
      </c>
      <c r="G43" s="156"/>
      <c r="H43" s="158"/>
      <c r="I43" s="159"/>
      <c r="L43" s="132"/>
      <c r="M43" s="143"/>
      <c r="N43" s="132"/>
      <c r="O43" s="132"/>
    </row>
    <row r="44" spans="1:15" ht="110.25" outlineLevel="1">
      <c r="A44" s="153" t="s">
        <v>160</v>
      </c>
      <c r="B44" s="171" t="s">
        <v>791</v>
      </c>
      <c r="C44" s="155" t="s">
        <v>782</v>
      </c>
      <c r="D44" s="156">
        <v>1</v>
      </c>
      <c r="E44" s="157">
        <v>1541</v>
      </c>
      <c r="F44" s="157">
        <f t="shared" si="1"/>
        <v>1541</v>
      </c>
      <c r="G44" s="156"/>
      <c r="H44" s="158"/>
      <c r="I44" s="159"/>
      <c r="L44" s="132"/>
      <c r="M44" s="143"/>
      <c r="N44" s="132"/>
      <c r="O44" s="132"/>
    </row>
    <row r="45" spans="1:15" ht="63" outlineLevel="1">
      <c r="A45" s="153" t="s">
        <v>161</v>
      </c>
      <c r="B45" s="154" t="s">
        <v>792</v>
      </c>
      <c r="C45" s="155" t="s">
        <v>782</v>
      </c>
      <c r="D45" s="156">
        <v>1</v>
      </c>
      <c r="E45" s="157">
        <v>531</v>
      </c>
      <c r="F45" s="157">
        <f t="shared" si="1"/>
        <v>531</v>
      </c>
      <c r="G45" s="156"/>
      <c r="H45" s="158"/>
      <c r="I45" s="159"/>
      <c r="L45" s="132"/>
      <c r="M45" s="143"/>
      <c r="N45" s="132"/>
      <c r="O45" s="132"/>
    </row>
    <row r="46" spans="1:15" ht="78.75" outlineLevel="1">
      <c r="A46" s="153" t="s">
        <v>162</v>
      </c>
      <c r="B46" s="154" t="s">
        <v>793</v>
      </c>
      <c r="C46" s="155" t="s">
        <v>782</v>
      </c>
      <c r="D46" s="156">
        <v>1</v>
      </c>
      <c r="E46" s="157">
        <v>1450</v>
      </c>
      <c r="F46" s="157">
        <f t="shared" si="1"/>
        <v>1450</v>
      </c>
      <c r="G46" s="156"/>
      <c r="H46" s="158"/>
      <c r="I46" s="159"/>
      <c r="L46" s="132"/>
      <c r="M46" s="143"/>
      <c r="N46" s="132"/>
      <c r="O46" s="132"/>
    </row>
    <row r="47" spans="1:15" ht="63" outlineLevel="1">
      <c r="A47" s="153" t="s">
        <v>163</v>
      </c>
      <c r="B47" s="154" t="s">
        <v>794</v>
      </c>
      <c r="C47" s="155" t="s">
        <v>782</v>
      </c>
      <c r="D47" s="156">
        <v>1</v>
      </c>
      <c r="E47" s="157">
        <v>1291</v>
      </c>
      <c r="F47" s="157">
        <f t="shared" si="1"/>
        <v>1291</v>
      </c>
      <c r="G47" s="156"/>
      <c r="H47" s="158"/>
      <c r="I47" s="159"/>
      <c r="L47" s="132"/>
      <c r="M47" s="143"/>
      <c r="N47" s="132"/>
      <c r="O47" s="132"/>
    </row>
    <row r="48" spans="1:15" ht="78.75" outlineLevel="1">
      <c r="A48" s="153" t="s">
        <v>164</v>
      </c>
      <c r="B48" s="154" t="s">
        <v>795</v>
      </c>
      <c r="C48" s="155" t="s">
        <v>782</v>
      </c>
      <c r="D48" s="156">
        <v>1</v>
      </c>
      <c r="E48" s="157">
        <v>1314</v>
      </c>
      <c r="F48" s="157">
        <f t="shared" si="1"/>
        <v>1314</v>
      </c>
      <c r="G48" s="156"/>
      <c r="H48" s="158"/>
      <c r="I48" s="159"/>
      <c r="L48" s="132"/>
      <c r="M48" s="143"/>
      <c r="N48" s="132"/>
      <c r="O48" s="132"/>
    </row>
    <row r="49" spans="1:15" ht="94.5" outlineLevel="1">
      <c r="A49" s="153" t="s">
        <v>165</v>
      </c>
      <c r="B49" s="171" t="s">
        <v>796</v>
      </c>
      <c r="C49" s="155" t="s">
        <v>782</v>
      </c>
      <c r="D49" s="156">
        <v>1</v>
      </c>
      <c r="E49" s="157">
        <v>964</v>
      </c>
      <c r="F49" s="157">
        <f t="shared" si="1"/>
        <v>964</v>
      </c>
      <c r="G49" s="156"/>
      <c r="H49" s="158"/>
      <c r="I49" s="159"/>
      <c r="L49" s="132"/>
      <c r="M49" s="143"/>
      <c r="N49" s="132"/>
      <c r="O49" s="132"/>
    </row>
    <row r="50" spans="1:15" ht="78.75" outlineLevel="1">
      <c r="A50" s="153" t="s">
        <v>166</v>
      </c>
      <c r="B50" s="154" t="s">
        <v>797</v>
      </c>
      <c r="C50" s="155" t="s">
        <v>782</v>
      </c>
      <c r="D50" s="156">
        <v>1</v>
      </c>
      <c r="E50" s="157">
        <v>17026</v>
      </c>
      <c r="F50" s="157">
        <f t="shared" si="1"/>
        <v>17026</v>
      </c>
      <c r="G50" s="156"/>
      <c r="H50" s="158"/>
      <c r="I50" s="159"/>
      <c r="L50" s="132"/>
      <c r="M50" s="143"/>
      <c r="N50" s="132"/>
      <c r="O50" s="132"/>
    </row>
    <row r="51" spans="1:15" ht="47.25" outlineLevel="1">
      <c r="A51" s="153" t="s">
        <v>167</v>
      </c>
      <c r="B51" s="154" t="s">
        <v>798</v>
      </c>
      <c r="C51" s="155" t="s">
        <v>782</v>
      </c>
      <c r="D51" s="156">
        <v>1</v>
      </c>
      <c r="E51" s="157">
        <v>155</v>
      </c>
      <c r="F51" s="157">
        <f t="shared" si="1"/>
        <v>155</v>
      </c>
      <c r="G51" s="156"/>
      <c r="H51" s="158"/>
      <c r="I51" s="159"/>
      <c r="L51" s="132"/>
      <c r="M51" s="143"/>
      <c r="N51" s="132"/>
      <c r="O51" s="132"/>
    </row>
    <row r="52" spans="1:15" ht="63" outlineLevel="1">
      <c r="A52" s="153" t="s">
        <v>168</v>
      </c>
      <c r="B52" s="154" t="s">
        <v>799</v>
      </c>
      <c r="C52" s="155" t="s">
        <v>782</v>
      </c>
      <c r="D52" s="156">
        <v>1</v>
      </c>
      <c r="E52" s="157">
        <v>622</v>
      </c>
      <c r="F52" s="157">
        <f t="shared" si="1"/>
        <v>622</v>
      </c>
      <c r="G52" s="156"/>
      <c r="H52" s="158"/>
      <c r="I52" s="159"/>
      <c r="L52" s="132"/>
      <c r="M52" s="143"/>
      <c r="N52" s="132"/>
      <c r="O52" s="132"/>
    </row>
    <row r="53" spans="1:15" ht="94.5" outlineLevel="1">
      <c r="A53" s="153" t="s">
        <v>169</v>
      </c>
      <c r="B53" s="171" t="s">
        <v>800</v>
      </c>
      <c r="C53" s="155" t="s">
        <v>782</v>
      </c>
      <c r="D53" s="156">
        <v>1</v>
      </c>
      <c r="E53" s="157">
        <v>1421</v>
      </c>
      <c r="F53" s="157">
        <f t="shared" si="1"/>
        <v>1421</v>
      </c>
      <c r="G53" s="156"/>
      <c r="H53" s="158"/>
      <c r="I53" s="159"/>
      <c r="L53" s="132"/>
      <c r="M53" s="143"/>
      <c r="N53" s="132"/>
      <c r="O53" s="132"/>
    </row>
    <row r="54" spans="1:15" s="167" customFormat="1" ht="31.5">
      <c r="A54" s="172" t="s">
        <v>17</v>
      </c>
      <c r="B54" s="173" t="s">
        <v>803</v>
      </c>
      <c r="C54" s="174" t="s">
        <v>782</v>
      </c>
      <c r="D54" s="175">
        <f>SUM(D55:D68)</f>
        <v>14</v>
      </c>
      <c r="E54" s="176">
        <f>SUM(E55:E68)</f>
        <v>10154</v>
      </c>
      <c r="F54" s="176">
        <f>SUM(F55:F68)</f>
        <v>10154</v>
      </c>
      <c r="G54" s="177"/>
      <c r="H54" s="178"/>
      <c r="I54" s="179"/>
      <c r="K54" s="168"/>
      <c r="L54" s="132"/>
      <c r="M54" s="143"/>
      <c r="N54" s="132"/>
      <c r="O54" s="132"/>
    </row>
    <row r="55" spans="1:15" ht="63" outlineLevel="1">
      <c r="A55" s="153" t="s">
        <v>18</v>
      </c>
      <c r="B55" s="154" t="s">
        <v>787</v>
      </c>
      <c r="C55" s="155" t="s">
        <v>782</v>
      </c>
      <c r="D55" s="156">
        <v>1</v>
      </c>
      <c r="E55" s="157">
        <v>112</v>
      </c>
      <c r="F55" s="157">
        <f aca="true" t="shared" si="2" ref="F55:F68">E55</f>
        <v>112</v>
      </c>
      <c r="G55" s="156"/>
      <c r="H55" s="158"/>
      <c r="I55" s="159"/>
      <c r="L55" s="132"/>
      <c r="M55" s="143"/>
      <c r="N55" s="132"/>
      <c r="O55" s="132"/>
    </row>
    <row r="56" spans="1:15" ht="63" outlineLevel="1">
      <c r="A56" s="153" t="s">
        <v>71</v>
      </c>
      <c r="B56" s="154" t="s">
        <v>788</v>
      </c>
      <c r="C56" s="155" t="s">
        <v>782</v>
      </c>
      <c r="D56" s="156">
        <v>1</v>
      </c>
      <c r="E56" s="157">
        <v>379</v>
      </c>
      <c r="F56" s="157">
        <f t="shared" si="2"/>
        <v>379</v>
      </c>
      <c r="G56" s="156"/>
      <c r="H56" s="158"/>
      <c r="I56" s="159"/>
      <c r="L56" s="132"/>
      <c r="M56" s="143"/>
      <c r="N56" s="132"/>
      <c r="O56" s="132"/>
    </row>
    <row r="57" spans="1:15" ht="63" outlineLevel="1">
      <c r="A57" s="153" t="s">
        <v>72</v>
      </c>
      <c r="B57" s="154" t="s">
        <v>789</v>
      </c>
      <c r="C57" s="155" t="s">
        <v>782</v>
      </c>
      <c r="D57" s="156">
        <v>1</v>
      </c>
      <c r="E57" s="157">
        <v>389</v>
      </c>
      <c r="F57" s="157">
        <f t="shared" si="2"/>
        <v>389</v>
      </c>
      <c r="G57" s="156"/>
      <c r="H57" s="158"/>
      <c r="I57" s="159"/>
      <c r="L57" s="132"/>
      <c r="M57" s="143"/>
      <c r="N57" s="132"/>
      <c r="O57" s="132"/>
    </row>
    <row r="58" spans="1:15" ht="47.25" outlineLevel="1">
      <c r="A58" s="153" t="s">
        <v>78</v>
      </c>
      <c r="B58" s="154" t="s">
        <v>790</v>
      </c>
      <c r="C58" s="155" t="s">
        <v>782</v>
      </c>
      <c r="D58" s="156">
        <v>1</v>
      </c>
      <c r="E58" s="157">
        <v>178</v>
      </c>
      <c r="F58" s="157">
        <f t="shared" si="2"/>
        <v>178</v>
      </c>
      <c r="G58" s="156"/>
      <c r="H58" s="158"/>
      <c r="I58" s="159"/>
      <c r="L58" s="132"/>
      <c r="M58" s="143"/>
      <c r="N58" s="132"/>
      <c r="O58" s="132"/>
    </row>
    <row r="59" spans="1:15" ht="110.25" outlineLevel="1">
      <c r="A59" s="153" t="s">
        <v>175</v>
      </c>
      <c r="B59" s="171" t="s">
        <v>791</v>
      </c>
      <c r="C59" s="155" t="s">
        <v>782</v>
      </c>
      <c r="D59" s="156">
        <v>1</v>
      </c>
      <c r="E59" s="157">
        <v>533</v>
      </c>
      <c r="F59" s="157">
        <f t="shared" si="2"/>
        <v>533</v>
      </c>
      <c r="G59" s="156"/>
      <c r="H59" s="158"/>
      <c r="I59" s="159"/>
      <c r="L59" s="132"/>
      <c r="M59" s="143"/>
      <c r="N59" s="132"/>
      <c r="O59" s="132"/>
    </row>
    <row r="60" spans="1:15" ht="63" outlineLevel="1">
      <c r="A60" s="153" t="s">
        <v>176</v>
      </c>
      <c r="B60" s="154" t="s">
        <v>792</v>
      </c>
      <c r="C60" s="155" t="s">
        <v>782</v>
      </c>
      <c r="D60" s="156">
        <v>1</v>
      </c>
      <c r="E60" s="157">
        <v>184</v>
      </c>
      <c r="F60" s="157">
        <f t="shared" si="2"/>
        <v>184</v>
      </c>
      <c r="G60" s="156"/>
      <c r="H60" s="158"/>
      <c r="I60" s="159"/>
      <c r="L60" s="132"/>
      <c r="M60" s="143"/>
      <c r="N60" s="132"/>
      <c r="O60" s="132"/>
    </row>
    <row r="61" spans="1:15" ht="78.75" outlineLevel="1">
      <c r="A61" s="153" t="s">
        <v>177</v>
      </c>
      <c r="B61" s="154" t="s">
        <v>793</v>
      </c>
      <c r="C61" s="155" t="s">
        <v>782</v>
      </c>
      <c r="D61" s="156">
        <v>1</v>
      </c>
      <c r="E61" s="157">
        <v>501</v>
      </c>
      <c r="F61" s="157">
        <f t="shared" si="2"/>
        <v>501</v>
      </c>
      <c r="G61" s="156"/>
      <c r="H61" s="158"/>
      <c r="I61" s="159"/>
      <c r="L61" s="132"/>
      <c r="M61" s="143"/>
      <c r="N61" s="132"/>
      <c r="O61" s="132"/>
    </row>
    <row r="62" spans="1:15" ht="63" outlineLevel="1">
      <c r="A62" s="153" t="s">
        <v>178</v>
      </c>
      <c r="B62" s="154" t="s">
        <v>794</v>
      </c>
      <c r="C62" s="155" t="s">
        <v>782</v>
      </c>
      <c r="D62" s="156">
        <v>1</v>
      </c>
      <c r="E62" s="157">
        <v>446</v>
      </c>
      <c r="F62" s="157">
        <f t="shared" si="2"/>
        <v>446</v>
      </c>
      <c r="G62" s="156"/>
      <c r="H62" s="158"/>
      <c r="I62" s="159"/>
      <c r="L62" s="132"/>
      <c r="M62" s="143"/>
      <c r="N62" s="132"/>
      <c r="O62" s="132"/>
    </row>
    <row r="63" spans="1:15" ht="78.75" outlineLevel="1">
      <c r="A63" s="153" t="s">
        <v>179</v>
      </c>
      <c r="B63" s="154" t="s">
        <v>795</v>
      </c>
      <c r="C63" s="155" t="s">
        <v>782</v>
      </c>
      <c r="D63" s="156">
        <v>1</v>
      </c>
      <c r="E63" s="157">
        <v>454</v>
      </c>
      <c r="F63" s="157">
        <f t="shared" si="2"/>
        <v>454</v>
      </c>
      <c r="G63" s="156"/>
      <c r="H63" s="158"/>
      <c r="I63" s="159"/>
      <c r="L63" s="132"/>
      <c r="M63" s="143"/>
      <c r="N63" s="132"/>
      <c r="O63" s="132"/>
    </row>
    <row r="64" spans="1:15" ht="94.5" outlineLevel="1">
      <c r="A64" s="153" t="s">
        <v>180</v>
      </c>
      <c r="B64" s="171" t="s">
        <v>796</v>
      </c>
      <c r="C64" s="155" t="s">
        <v>782</v>
      </c>
      <c r="D64" s="156">
        <v>1</v>
      </c>
      <c r="E64" s="157">
        <v>333</v>
      </c>
      <c r="F64" s="157">
        <f t="shared" si="2"/>
        <v>333</v>
      </c>
      <c r="G64" s="156"/>
      <c r="H64" s="158"/>
      <c r="I64" s="159"/>
      <c r="L64" s="132"/>
      <c r="M64" s="143"/>
      <c r="N64" s="132"/>
      <c r="O64" s="132"/>
    </row>
    <row r="65" spans="1:15" ht="78.75" outlineLevel="1">
      <c r="A65" s="153" t="s">
        <v>181</v>
      </c>
      <c r="B65" s="154" t="s">
        <v>797</v>
      </c>
      <c r="C65" s="155" t="s">
        <v>782</v>
      </c>
      <c r="D65" s="156">
        <v>1</v>
      </c>
      <c r="E65" s="157">
        <v>5886</v>
      </c>
      <c r="F65" s="157">
        <f t="shared" si="2"/>
        <v>5886</v>
      </c>
      <c r="G65" s="156"/>
      <c r="H65" s="158"/>
      <c r="I65" s="159"/>
      <c r="L65" s="132"/>
      <c r="M65" s="143"/>
      <c r="N65" s="132"/>
      <c r="O65" s="132"/>
    </row>
    <row r="66" spans="1:15" ht="47.25" outlineLevel="1">
      <c r="A66" s="153" t="s">
        <v>182</v>
      </c>
      <c r="B66" s="154" t="s">
        <v>798</v>
      </c>
      <c r="C66" s="155" t="s">
        <v>782</v>
      </c>
      <c r="D66" s="156">
        <v>1</v>
      </c>
      <c r="E66" s="157">
        <v>53</v>
      </c>
      <c r="F66" s="157">
        <f t="shared" si="2"/>
        <v>53</v>
      </c>
      <c r="G66" s="156"/>
      <c r="H66" s="158"/>
      <c r="I66" s="159"/>
      <c r="L66" s="132"/>
      <c r="M66" s="143"/>
      <c r="N66" s="132"/>
      <c r="O66" s="132"/>
    </row>
    <row r="67" spans="1:15" ht="63" outlineLevel="1">
      <c r="A67" s="153" t="s">
        <v>183</v>
      </c>
      <c r="B67" s="154" t="s">
        <v>799</v>
      </c>
      <c r="C67" s="155" t="s">
        <v>782</v>
      </c>
      <c r="D67" s="156">
        <v>1</v>
      </c>
      <c r="E67" s="157">
        <v>215</v>
      </c>
      <c r="F67" s="157">
        <f t="shared" si="2"/>
        <v>215</v>
      </c>
      <c r="G67" s="156"/>
      <c r="H67" s="158"/>
      <c r="I67" s="159"/>
      <c r="L67" s="132"/>
      <c r="M67" s="143"/>
      <c r="N67" s="132"/>
      <c r="O67" s="132"/>
    </row>
    <row r="68" spans="1:15" ht="94.5" outlineLevel="1">
      <c r="A68" s="153" t="s">
        <v>184</v>
      </c>
      <c r="B68" s="171" t="s">
        <v>800</v>
      </c>
      <c r="C68" s="155" t="s">
        <v>782</v>
      </c>
      <c r="D68" s="156">
        <v>1</v>
      </c>
      <c r="E68" s="157">
        <v>491</v>
      </c>
      <c r="F68" s="157">
        <f t="shared" si="2"/>
        <v>491</v>
      </c>
      <c r="G68" s="156"/>
      <c r="H68" s="158"/>
      <c r="I68" s="159"/>
      <c r="L68" s="132"/>
      <c r="M68" s="143"/>
      <c r="N68" s="132"/>
      <c r="O68" s="132"/>
    </row>
    <row r="69" spans="1:15" s="142" customFormat="1" ht="31.5">
      <c r="A69" s="144" t="s">
        <v>23</v>
      </c>
      <c r="B69" s="152" t="s">
        <v>804</v>
      </c>
      <c r="C69" s="146" t="s">
        <v>261</v>
      </c>
      <c r="D69" s="147">
        <f>SUM(D70:D76)</f>
        <v>7</v>
      </c>
      <c r="E69" s="148">
        <f>SUM(E70:E76)</f>
        <v>96163</v>
      </c>
      <c r="F69" s="148">
        <f>SUM(F70:F76)</f>
        <v>96163</v>
      </c>
      <c r="G69" s="147"/>
      <c r="H69" s="150"/>
      <c r="I69" s="151"/>
      <c r="K69" s="143"/>
      <c r="L69" s="132"/>
      <c r="M69" s="143"/>
      <c r="N69" s="132"/>
      <c r="O69" s="132"/>
    </row>
    <row r="70" spans="1:15" ht="47.25" outlineLevel="1">
      <c r="A70" s="153" t="s">
        <v>9</v>
      </c>
      <c r="B70" s="154" t="s">
        <v>805</v>
      </c>
      <c r="C70" s="155" t="s">
        <v>261</v>
      </c>
      <c r="D70" s="156">
        <v>1</v>
      </c>
      <c r="E70" s="157">
        <v>18115</v>
      </c>
      <c r="F70" s="157">
        <f aca="true" t="shared" si="3" ref="F70:F76">E70</f>
        <v>18115</v>
      </c>
      <c r="G70" s="156"/>
      <c r="H70" s="158"/>
      <c r="I70" s="159"/>
      <c r="L70" s="132"/>
      <c r="M70" s="143"/>
      <c r="N70" s="132"/>
      <c r="O70" s="132"/>
    </row>
    <row r="71" spans="1:15" ht="47.25" outlineLevel="1">
      <c r="A71" s="153" t="s">
        <v>10</v>
      </c>
      <c r="B71" s="154" t="s">
        <v>806</v>
      </c>
      <c r="C71" s="155" t="s">
        <v>261</v>
      </c>
      <c r="D71" s="156">
        <v>1</v>
      </c>
      <c r="E71" s="157">
        <v>13029</v>
      </c>
      <c r="F71" s="157">
        <f t="shared" si="3"/>
        <v>13029</v>
      </c>
      <c r="G71" s="156"/>
      <c r="H71" s="158"/>
      <c r="I71" s="159"/>
      <c r="L71" s="132"/>
      <c r="M71" s="143"/>
      <c r="N71" s="132"/>
      <c r="O71" s="132"/>
    </row>
    <row r="72" spans="1:15" ht="47.25" outlineLevel="1">
      <c r="A72" s="153" t="s">
        <v>11</v>
      </c>
      <c r="B72" s="154" t="s">
        <v>807</v>
      </c>
      <c r="C72" s="155" t="s">
        <v>261</v>
      </c>
      <c r="D72" s="156">
        <v>1</v>
      </c>
      <c r="E72" s="157">
        <v>13039</v>
      </c>
      <c r="F72" s="157">
        <f t="shared" si="3"/>
        <v>13039</v>
      </c>
      <c r="G72" s="156"/>
      <c r="H72" s="158"/>
      <c r="I72" s="159"/>
      <c r="L72" s="132"/>
      <c r="M72" s="143"/>
      <c r="N72" s="132"/>
      <c r="O72" s="132"/>
    </row>
    <row r="73" spans="1:15" ht="47.25" outlineLevel="1">
      <c r="A73" s="153" t="s">
        <v>191</v>
      </c>
      <c r="B73" s="154" t="s">
        <v>808</v>
      </c>
      <c r="C73" s="155" t="s">
        <v>261</v>
      </c>
      <c r="D73" s="156">
        <v>1</v>
      </c>
      <c r="E73" s="157">
        <v>12974</v>
      </c>
      <c r="F73" s="157">
        <f t="shared" si="3"/>
        <v>12974</v>
      </c>
      <c r="G73" s="156"/>
      <c r="H73" s="158"/>
      <c r="I73" s="159"/>
      <c r="L73" s="132"/>
      <c r="M73" s="143"/>
      <c r="N73" s="132"/>
      <c r="O73" s="132"/>
    </row>
    <row r="74" spans="1:15" ht="47.25" outlineLevel="1">
      <c r="A74" s="153" t="s">
        <v>192</v>
      </c>
      <c r="B74" s="154" t="s">
        <v>809</v>
      </c>
      <c r="C74" s="155" t="s">
        <v>261</v>
      </c>
      <c r="D74" s="156">
        <v>1</v>
      </c>
      <c r="E74" s="157">
        <v>12969</v>
      </c>
      <c r="F74" s="157">
        <f t="shared" si="3"/>
        <v>12969</v>
      </c>
      <c r="G74" s="156"/>
      <c r="H74" s="158"/>
      <c r="I74" s="159"/>
      <c r="L74" s="132"/>
      <c r="M74" s="143"/>
      <c r="N74" s="132"/>
      <c r="O74" s="132"/>
    </row>
    <row r="75" spans="1:15" ht="47.25" outlineLevel="1">
      <c r="A75" s="153" t="s">
        <v>193</v>
      </c>
      <c r="B75" s="154" t="s">
        <v>810</v>
      </c>
      <c r="C75" s="155" t="s">
        <v>261</v>
      </c>
      <c r="D75" s="156">
        <v>1</v>
      </c>
      <c r="E75" s="157">
        <v>12986</v>
      </c>
      <c r="F75" s="157">
        <f t="shared" si="3"/>
        <v>12986</v>
      </c>
      <c r="G75" s="156"/>
      <c r="H75" s="158"/>
      <c r="I75" s="159"/>
      <c r="L75" s="132"/>
      <c r="M75" s="143"/>
      <c r="N75" s="132"/>
      <c r="O75" s="132"/>
    </row>
    <row r="76" spans="1:15" ht="47.25" outlineLevel="1">
      <c r="A76" s="153" t="s">
        <v>194</v>
      </c>
      <c r="B76" s="154" t="s">
        <v>811</v>
      </c>
      <c r="C76" s="155" t="s">
        <v>261</v>
      </c>
      <c r="D76" s="156">
        <v>1</v>
      </c>
      <c r="E76" s="157">
        <v>13051</v>
      </c>
      <c r="F76" s="157">
        <f t="shared" si="3"/>
        <v>13051</v>
      </c>
      <c r="G76" s="156"/>
      <c r="H76" s="158"/>
      <c r="I76" s="159"/>
      <c r="L76" s="132"/>
      <c r="M76" s="143"/>
      <c r="N76" s="132"/>
      <c r="O76" s="132"/>
    </row>
    <row r="77" spans="1:15" s="142" customFormat="1" ht="15.75">
      <c r="A77" s="144" t="s">
        <v>61</v>
      </c>
      <c r="B77" s="152" t="s">
        <v>812</v>
      </c>
      <c r="C77" s="146" t="s">
        <v>786</v>
      </c>
      <c r="D77" s="147">
        <f>SUM(D78:D81)</f>
        <v>537</v>
      </c>
      <c r="E77" s="148">
        <f>SUM(E78:E81)</f>
        <v>3429</v>
      </c>
      <c r="F77" s="148">
        <f>SUM(F78:F81)</f>
        <v>3429</v>
      </c>
      <c r="G77" s="147"/>
      <c r="H77" s="150"/>
      <c r="I77" s="151"/>
      <c r="K77" s="143"/>
      <c r="L77" s="132"/>
      <c r="M77" s="143"/>
      <c r="N77" s="132"/>
      <c r="O77" s="132"/>
    </row>
    <row r="78" spans="1:15" ht="47.25" outlineLevel="1">
      <c r="A78" s="153" t="s">
        <v>85</v>
      </c>
      <c r="B78" s="154" t="s">
        <v>813</v>
      </c>
      <c r="C78" s="155" t="s">
        <v>786</v>
      </c>
      <c r="D78" s="156">
        <v>35</v>
      </c>
      <c r="E78" s="157">
        <v>318</v>
      </c>
      <c r="F78" s="157">
        <f>E78</f>
        <v>318</v>
      </c>
      <c r="G78" s="156"/>
      <c r="H78" s="158"/>
      <c r="I78" s="159"/>
      <c r="L78" s="132"/>
      <c r="M78" s="143"/>
      <c r="N78" s="132"/>
      <c r="O78" s="132"/>
    </row>
    <row r="79" spans="1:15" ht="47.25" outlineLevel="1">
      <c r="A79" s="153" t="s">
        <v>90</v>
      </c>
      <c r="B79" s="154" t="s">
        <v>814</v>
      </c>
      <c r="C79" s="155" t="s">
        <v>786</v>
      </c>
      <c r="D79" s="156">
        <v>247</v>
      </c>
      <c r="E79" s="157">
        <v>1303</v>
      </c>
      <c r="F79" s="157">
        <f>E79</f>
        <v>1303</v>
      </c>
      <c r="G79" s="156"/>
      <c r="H79" s="158"/>
      <c r="I79" s="159"/>
      <c r="L79" s="132"/>
      <c r="M79" s="143"/>
      <c r="N79" s="132"/>
      <c r="O79" s="132"/>
    </row>
    <row r="80" spans="1:15" ht="47.25" outlineLevel="1">
      <c r="A80" s="153" t="s">
        <v>122</v>
      </c>
      <c r="B80" s="154" t="s">
        <v>815</v>
      </c>
      <c r="C80" s="155" t="s">
        <v>786</v>
      </c>
      <c r="D80" s="156">
        <v>110</v>
      </c>
      <c r="E80" s="157">
        <v>739</v>
      </c>
      <c r="F80" s="157">
        <f>E80</f>
        <v>739</v>
      </c>
      <c r="G80" s="156"/>
      <c r="H80" s="158"/>
      <c r="I80" s="159"/>
      <c r="L80" s="132"/>
      <c r="M80" s="143"/>
      <c r="N80" s="132"/>
      <c r="O80" s="132"/>
    </row>
    <row r="81" spans="1:15" ht="47.25" outlineLevel="1">
      <c r="A81" s="153" t="s">
        <v>201</v>
      </c>
      <c r="B81" s="154" t="s">
        <v>816</v>
      </c>
      <c r="C81" s="155" t="s">
        <v>786</v>
      </c>
      <c r="D81" s="156">
        <v>145</v>
      </c>
      <c r="E81" s="157">
        <v>1069</v>
      </c>
      <c r="F81" s="157">
        <f>E81</f>
        <v>1069</v>
      </c>
      <c r="G81" s="156"/>
      <c r="H81" s="158"/>
      <c r="I81" s="159"/>
      <c r="L81" s="132"/>
      <c r="M81" s="143"/>
      <c r="N81" s="132"/>
      <c r="O81" s="132"/>
    </row>
    <row r="82" spans="1:15" s="142" customFormat="1" ht="31.5">
      <c r="A82" s="144" t="s">
        <v>62</v>
      </c>
      <c r="B82" s="152" t="s">
        <v>817</v>
      </c>
      <c r="C82" s="146"/>
      <c r="D82" s="147"/>
      <c r="E82" s="148">
        <f>E83+E88</f>
        <v>54</v>
      </c>
      <c r="F82" s="148">
        <f>F83+F88</f>
        <v>54</v>
      </c>
      <c r="G82" s="147"/>
      <c r="H82" s="150"/>
      <c r="I82" s="151"/>
      <c r="K82" s="143"/>
      <c r="L82" s="132"/>
      <c r="M82" s="143"/>
      <c r="N82" s="132"/>
      <c r="O82" s="132"/>
    </row>
    <row r="83" spans="1:15" s="181" customFormat="1" ht="31.5">
      <c r="A83" s="160" t="s">
        <v>123</v>
      </c>
      <c r="B83" s="161" t="s">
        <v>818</v>
      </c>
      <c r="C83" s="162" t="s">
        <v>782</v>
      </c>
      <c r="D83" s="163">
        <f>SUM(D84:D87)</f>
        <v>4</v>
      </c>
      <c r="E83" s="164">
        <f>SUM(E84:E87)</f>
        <v>46</v>
      </c>
      <c r="F83" s="164">
        <f>SUM(F84:F87)</f>
        <v>46</v>
      </c>
      <c r="G83" s="163"/>
      <c r="H83" s="165"/>
      <c r="I83" s="166"/>
      <c r="K83" s="182"/>
      <c r="L83" s="132"/>
      <c r="M83" s="143"/>
      <c r="N83" s="132"/>
      <c r="O83" s="132"/>
    </row>
    <row r="84" spans="1:15" ht="47.25" outlineLevel="1">
      <c r="A84" s="153" t="s">
        <v>204</v>
      </c>
      <c r="B84" s="154" t="s">
        <v>813</v>
      </c>
      <c r="C84" s="155" t="s">
        <v>782</v>
      </c>
      <c r="D84" s="156">
        <v>1</v>
      </c>
      <c r="E84" s="183">
        <v>4</v>
      </c>
      <c r="F84" s="157">
        <f>E84</f>
        <v>4</v>
      </c>
      <c r="G84" s="156"/>
      <c r="H84" s="158"/>
      <c r="I84" s="159"/>
      <c r="L84" s="132"/>
      <c r="M84" s="143"/>
      <c r="N84" s="132"/>
      <c r="O84" s="132"/>
    </row>
    <row r="85" spans="1:15" ht="47.25" outlineLevel="1">
      <c r="A85" s="153" t="s">
        <v>205</v>
      </c>
      <c r="B85" s="154" t="s">
        <v>814</v>
      </c>
      <c r="C85" s="155" t="s">
        <v>782</v>
      </c>
      <c r="D85" s="156">
        <v>1</v>
      </c>
      <c r="E85" s="183">
        <v>18</v>
      </c>
      <c r="F85" s="157">
        <f>E85</f>
        <v>18</v>
      </c>
      <c r="G85" s="156"/>
      <c r="H85" s="158"/>
      <c r="I85" s="159"/>
      <c r="L85" s="132"/>
      <c r="M85" s="143"/>
      <c r="N85" s="132"/>
      <c r="O85" s="132"/>
    </row>
    <row r="86" spans="1:15" ht="47.25" outlineLevel="1">
      <c r="A86" s="153" t="s">
        <v>206</v>
      </c>
      <c r="B86" s="154" t="s">
        <v>815</v>
      </c>
      <c r="C86" s="155" t="s">
        <v>782</v>
      </c>
      <c r="D86" s="156">
        <v>1</v>
      </c>
      <c r="E86" s="183">
        <v>10</v>
      </c>
      <c r="F86" s="157">
        <f>E86</f>
        <v>10</v>
      </c>
      <c r="G86" s="156"/>
      <c r="H86" s="158"/>
      <c r="I86" s="159"/>
      <c r="L86" s="132"/>
      <c r="M86" s="143"/>
      <c r="N86" s="132"/>
      <c r="O86" s="132"/>
    </row>
    <row r="87" spans="1:15" ht="47.25" outlineLevel="1">
      <c r="A87" s="153" t="s">
        <v>207</v>
      </c>
      <c r="B87" s="154" t="s">
        <v>816</v>
      </c>
      <c r="C87" s="155" t="s">
        <v>782</v>
      </c>
      <c r="D87" s="156">
        <v>1</v>
      </c>
      <c r="E87" s="183">
        <v>14</v>
      </c>
      <c r="F87" s="157">
        <f>E87</f>
        <v>14</v>
      </c>
      <c r="G87" s="156"/>
      <c r="H87" s="158"/>
      <c r="I87" s="159"/>
      <c r="L87" s="132"/>
      <c r="M87" s="143"/>
      <c r="N87" s="132"/>
      <c r="O87" s="132"/>
    </row>
    <row r="88" spans="1:15" s="181" customFormat="1" ht="31.5">
      <c r="A88" s="160" t="s">
        <v>208</v>
      </c>
      <c r="B88" s="161" t="s">
        <v>819</v>
      </c>
      <c r="C88" s="162" t="s">
        <v>782</v>
      </c>
      <c r="D88" s="163">
        <f>SUM(D89:D92)</f>
        <v>4</v>
      </c>
      <c r="E88" s="164">
        <f>SUM(E89:E92)</f>
        <v>8</v>
      </c>
      <c r="F88" s="164">
        <f>SUM(F89:F92)</f>
        <v>8</v>
      </c>
      <c r="G88" s="163"/>
      <c r="H88" s="165"/>
      <c r="I88" s="166"/>
      <c r="K88" s="182"/>
      <c r="L88" s="132"/>
      <c r="M88" s="143"/>
      <c r="N88" s="132"/>
      <c r="O88" s="132"/>
    </row>
    <row r="89" spans="1:15" ht="47.25" outlineLevel="1">
      <c r="A89" s="153" t="s">
        <v>210</v>
      </c>
      <c r="B89" s="154" t="s">
        <v>813</v>
      </c>
      <c r="C89" s="155" t="s">
        <v>782</v>
      </c>
      <c r="D89" s="156">
        <v>1</v>
      </c>
      <c r="E89" s="183">
        <v>1</v>
      </c>
      <c r="F89" s="157">
        <f>E89</f>
        <v>1</v>
      </c>
      <c r="G89" s="156"/>
      <c r="H89" s="158"/>
      <c r="I89" s="159"/>
      <c r="L89" s="132"/>
      <c r="M89" s="143"/>
      <c r="N89" s="132"/>
      <c r="O89" s="132"/>
    </row>
    <row r="90" spans="1:15" ht="47.25" outlineLevel="1">
      <c r="A90" s="153" t="s">
        <v>211</v>
      </c>
      <c r="B90" s="154" t="s">
        <v>814</v>
      </c>
      <c r="C90" s="155" t="s">
        <v>782</v>
      </c>
      <c r="D90" s="156">
        <v>1</v>
      </c>
      <c r="E90" s="183">
        <v>3</v>
      </c>
      <c r="F90" s="157">
        <f>E90</f>
        <v>3</v>
      </c>
      <c r="G90" s="156"/>
      <c r="H90" s="158"/>
      <c r="I90" s="159"/>
      <c r="L90" s="132"/>
      <c r="M90" s="143"/>
      <c r="N90" s="132"/>
      <c r="O90" s="132"/>
    </row>
    <row r="91" spans="1:15" ht="47.25" outlineLevel="1">
      <c r="A91" s="153" t="s">
        <v>212</v>
      </c>
      <c r="B91" s="154" t="s">
        <v>815</v>
      </c>
      <c r="C91" s="155" t="s">
        <v>782</v>
      </c>
      <c r="D91" s="156">
        <v>1</v>
      </c>
      <c r="E91" s="183">
        <v>2</v>
      </c>
      <c r="F91" s="157">
        <f>E91</f>
        <v>2</v>
      </c>
      <c r="G91" s="156"/>
      <c r="H91" s="158"/>
      <c r="I91" s="159"/>
      <c r="L91" s="132"/>
      <c r="M91" s="143"/>
      <c r="N91" s="132"/>
      <c r="O91" s="132"/>
    </row>
    <row r="92" spans="1:15" ht="47.25" outlineLevel="1">
      <c r="A92" s="153" t="s">
        <v>213</v>
      </c>
      <c r="B92" s="154" t="s">
        <v>816</v>
      </c>
      <c r="C92" s="155" t="s">
        <v>782</v>
      </c>
      <c r="D92" s="156">
        <v>1</v>
      </c>
      <c r="E92" s="183">
        <v>2</v>
      </c>
      <c r="F92" s="157">
        <f>E92</f>
        <v>2</v>
      </c>
      <c r="G92" s="156"/>
      <c r="H92" s="158"/>
      <c r="I92" s="159"/>
      <c r="L92" s="132"/>
      <c r="M92" s="143"/>
      <c r="N92" s="132"/>
      <c r="O92" s="132"/>
    </row>
    <row r="93" spans="1:15" s="142" customFormat="1" ht="15.75">
      <c r="A93" s="144" t="s">
        <v>63</v>
      </c>
      <c r="B93" s="152" t="s">
        <v>820</v>
      </c>
      <c r="C93" s="146" t="s">
        <v>821</v>
      </c>
      <c r="D93" s="147">
        <f>SUM(D94:D108)</f>
        <v>15</v>
      </c>
      <c r="E93" s="148">
        <f>SUM(E94:E108)</f>
        <v>5359</v>
      </c>
      <c r="F93" s="148">
        <f>SUM(F94:F108)</f>
        <v>5359</v>
      </c>
      <c r="G93" s="147"/>
      <c r="H93" s="150"/>
      <c r="I93" s="151"/>
      <c r="K93" s="143"/>
      <c r="L93" s="132"/>
      <c r="M93" s="143"/>
      <c r="N93" s="132"/>
      <c r="O93" s="132"/>
    </row>
    <row r="94" spans="1:15" ht="63" outlineLevel="1">
      <c r="A94" s="153" t="s">
        <v>214</v>
      </c>
      <c r="B94" s="154" t="s">
        <v>822</v>
      </c>
      <c r="C94" s="155" t="s">
        <v>821</v>
      </c>
      <c r="D94" s="156">
        <v>1</v>
      </c>
      <c r="E94" s="183">
        <v>380</v>
      </c>
      <c r="F94" s="157">
        <f aca="true" t="shared" si="4" ref="F94:F108">E94</f>
        <v>380</v>
      </c>
      <c r="G94" s="156"/>
      <c r="H94" s="158"/>
      <c r="I94" s="159"/>
      <c r="L94" s="132"/>
      <c r="M94" s="143"/>
      <c r="N94" s="132"/>
      <c r="O94" s="132"/>
    </row>
    <row r="95" spans="1:15" ht="63" customHeight="1" outlineLevel="1">
      <c r="A95" s="153" t="s">
        <v>215</v>
      </c>
      <c r="B95" s="154" t="s">
        <v>823</v>
      </c>
      <c r="C95" s="155" t="s">
        <v>821</v>
      </c>
      <c r="D95" s="156">
        <v>1</v>
      </c>
      <c r="E95" s="183">
        <v>281</v>
      </c>
      <c r="F95" s="157">
        <f t="shared" si="4"/>
        <v>281</v>
      </c>
      <c r="G95" s="156"/>
      <c r="H95" s="158"/>
      <c r="I95" s="159"/>
      <c r="L95" s="132"/>
      <c r="M95" s="143"/>
      <c r="N95" s="132"/>
      <c r="O95" s="132"/>
    </row>
    <row r="96" spans="1:15" ht="63" outlineLevel="1">
      <c r="A96" s="153" t="s">
        <v>216</v>
      </c>
      <c r="B96" s="184" t="s">
        <v>824</v>
      </c>
      <c r="C96" s="155" t="s">
        <v>821</v>
      </c>
      <c r="D96" s="156">
        <v>1</v>
      </c>
      <c r="E96" s="183">
        <v>366</v>
      </c>
      <c r="F96" s="157">
        <f t="shared" si="4"/>
        <v>366</v>
      </c>
      <c r="G96" s="156"/>
      <c r="H96" s="158"/>
      <c r="I96" s="159"/>
      <c r="L96" s="132"/>
      <c r="M96" s="143"/>
      <c r="N96" s="132"/>
      <c r="O96" s="132"/>
    </row>
    <row r="97" spans="1:15" ht="94.5" outlineLevel="1">
      <c r="A97" s="153" t="s">
        <v>217</v>
      </c>
      <c r="B97" s="185" t="s">
        <v>825</v>
      </c>
      <c r="C97" s="155" t="s">
        <v>821</v>
      </c>
      <c r="D97" s="156">
        <v>1</v>
      </c>
      <c r="E97" s="183">
        <v>442</v>
      </c>
      <c r="F97" s="157">
        <f t="shared" si="4"/>
        <v>442</v>
      </c>
      <c r="G97" s="156"/>
      <c r="H97" s="158"/>
      <c r="I97" s="159"/>
      <c r="L97" s="132"/>
      <c r="M97" s="143"/>
      <c r="N97" s="132"/>
      <c r="O97" s="132"/>
    </row>
    <row r="98" spans="1:15" ht="63" outlineLevel="1">
      <c r="A98" s="153" t="s">
        <v>218</v>
      </c>
      <c r="B98" s="185" t="s">
        <v>826</v>
      </c>
      <c r="C98" s="155" t="s">
        <v>821</v>
      </c>
      <c r="D98" s="156">
        <v>1</v>
      </c>
      <c r="E98" s="183">
        <v>270</v>
      </c>
      <c r="F98" s="157">
        <f t="shared" si="4"/>
        <v>270</v>
      </c>
      <c r="G98" s="156"/>
      <c r="H98" s="158"/>
      <c r="I98" s="159"/>
      <c r="L98" s="132"/>
      <c r="M98" s="143"/>
      <c r="N98" s="132"/>
      <c r="O98" s="132"/>
    </row>
    <row r="99" spans="1:15" ht="63" outlineLevel="1">
      <c r="A99" s="153" t="s">
        <v>219</v>
      </c>
      <c r="B99" s="184" t="s">
        <v>827</v>
      </c>
      <c r="C99" s="155" t="s">
        <v>821</v>
      </c>
      <c r="D99" s="156">
        <v>1</v>
      </c>
      <c r="E99" s="183">
        <v>349</v>
      </c>
      <c r="F99" s="157">
        <f t="shared" si="4"/>
        <v>349</v>
      </c>
      <c r="G99" s="156"/>
      <c r="H99" s="158"/>
      <c r="I99" s="159"/>
      <c r="L99" s="132"/>
      <c r="M99" s="143"/>
      <c r="N99" s="132"/>
      <c r="O99" s="132"/>
    </row>
    <row r="100" spans="1:15" ht="94.5" outlineLevel="1">
      <c r="A100" s="153" t="s">
        <v>220</v>
      </c>
      <c r="B100" s="186" t="s">
        <v>828</v>
      </c>
      <c r="C100" s="155" t="s">
        <v>821</v>
      </c>
      <c r="D100" s="156">
        <v>1</v>
      </c>
      <c r="E100" s="183">
        <v>332</v>
      </c>
      <c r="F100" s="157">
        <f t="shared" si="4"/>
        <v>332</v>
      </c>
      <c r="G100" s="156"/>
      <c r="H100" s="158"/>
      <c r="I100" s="159"/>
      <c r="L100" s="132"/>
      <c r="M100" s="143"/>
      <c r="N100" s="132"/>
      <c r="O100" s="132"/>
    </row>
    <row r="101" spans="1:15" ht="63" outlineLevel="1">
      <c r="A101" s="153" t="s">
        <v>221</v>
      </c>
      <c r="B101" s="184" t="s">
        <v>829</v>
      </c>
      <c r="C101" s="155" t="s">
        <v>821</v>
      </c>
      <c r="D101" s="156">
        <v>1</v>
      </c>
      <c r="E101" s="183">
        <v>215</v>
      </c>
      <c r="F101" s="157">
        <f t="shared" si="4"/>
        <v>215</v>
      </c>
      <c r="G101" s="156"/>
      <c r="H101" s="158"/>
      <c r="I101" s="159"/>
      <c r="L101" s="132"/>
      <c r="M101" s="143"/>
      <c r="N101" s="132"/>
      <c r="O101" s="132"/>
    </row>
    <row r="102" spans="1:15" ht="78.75" outlineLevel="1">
      <c r="A102" s="153" t="s">
        <v>222</v>
      </c>
      <c r="B102" s="184" t="s">
        <v>830</v>
      </c>
      <c r="C102" s="155" t="s">
        <v>821</v>
      </c>
      <c r="D102" s="156">
        <v>1</v>
      </c>
      <c r="E102" s="183">
        <v>398</v>
      </c>
      <c r="F102" s="157">
        <f t="shared" si="4"/>
        <v>398</v>
      </c>
      <c r="G102" s="156"/>
      <c r="H102" s="158"/>
      <c r="I102" s="159"/>
      <c r="L102" s="132"/>
      <c r="M102" s="143"/>
      <c r="N102" s="132"/>
      <c r="O102" s="132"/>
    </row>
    <row r="103" spans="1:15" ht="94.5" outlineLevel="1">
      <c r="A103" s="153" t="s">
        <v>223</v>
      </c>
      <c r="B103" s="154" t="s">
        <v>831</v>
      </c>
      <c r="C103" s="155" t="s">
        <v>821</v>
      </c>
      <c r="D103" s="156">
        <v>1</v>
      </c>
      <c r="E103" s="183">
        <v>709</v>
      </c>
      <c r="F103" s="157">
        <f t="shared" si="4"/>
        <v>709</v>
      </c>
      <c r="G103" s="156"/>
      <c r="H103" s="158"/>
      <c r="I103" s="159"/>
      <c r="L103" s="132"/>
      <c r="M103" s="143"/>
      <c r="N103" s="132"/>
      <c r="O103" s="132"/>
    </row>
    <row r="104" spans="1:15" ht="63" outlineLevel="1">
      <c r="A104" s="153" t="s">
        <v>224</v>
      </c>
      <c r="B104" s="184" t="s">
        <v>832</v>
      </c>
      <c r="C104" s="155" t="s">
        <v>821</v>
      </c>
      <c r="D104" s="156">
        <v>1</v>
      </c>
      <c r="E104" s="183">
        <v>413</v>
      </c>
      <c r="F104" s="157">
        <f t="shared" si="4"/>
        <v>413</v>
      </c>
      <c r="G104" s="156"/>
      <c r="H104" s="158"/>
      <c r="I104" s="159"/>
      <c r="L104" s="132"/>
      <c r="M104" s="143"/>
      <c r="N104" s="132"/>
      <c r="O104" s="132"/>
    </row>
    <row r="105" spans="1:15" ht="63" outlineLevel="1">
      <c r="A105" s="153" t="s">
        <v>225</v>
      </c>
      <c r="B105" s="154" t="s">
        <v>833</v>
      </c>
      <c r="C105" s="155" t="s">
        <v>821</v>
      </c>
      <c r="D105" s="156">
        <v>1</v>
      </c>
      <c r="E105" s="183">
        <v>340</v>
      </c>
      <c r="F105" s="157">
        <f t="shared" si="4"/>
        <v>340</v>
      </c>
      <c r="G105" s="156"/>
      <c r="H105" s="158"/>
      <c r="I105" s="159"/>
      <c r="L105" s="132"/>
      <c r="M105" s="143"/>
      <c r="N105" s="132"/>
      <c r="O105" s="132"/>
    </row>
    <row r="106" spans="1:15" ht="62.25" customHeight="1" outlineLevel="1">
      <c r="A106" s="153" t="s">
        <v>226</v>
      </c>
      <c r="B106" s="154" t="s">
        <v>834</v>
      </c>
      <c r="C106" s="155" t="s">
        <v>821</v>
      </c>
      <c r="D106" s="156">
        <v>1</v>
      </c>
      <c r="E106" s="183">
        <v>333</v>
      </c>
      <c r="F106" s="157">
        <f t="shared" si="4"/>
        <v>333</v>
      </c>
      <c r="G106" s="156"/>
      <c r="H106" s="158"/>
      <c r="I106" s="159"/>
      <c r="L106" s="132"/>
      <c r="M106" s="143"/>
      <c r="N106" s="132"/>
      <c r="O106" s="132"/>
    </row>
    <row r="107" spans="1:15" ht="78.75" outlineLevel="1">
      <c r="A107" s="153" t="s">
        <v>227</v>
      </c>
      <c r="B107" s="184" t="s">
        <v>835</v>
      </c>
      <c r="C107" s="155" t="s">
        <v>821</v>
      </c>
      <c r="D107" s="156">
        <v>1</v>
      </c>
      <c r="E107" s="183">
        <v>279</v>
      </c>
      <c r="F107" s="157">
        <f t="shared" si="4"/>
        <v>279</v>
      </c>
      <c r="G107" s="156"/>
      <c r="H107" s="158"/>
      <c r="I107" s="159"/>
      <c r="L107" s="132"/>
      <c r="M107" s="143"/>
      <c r="N107" s="132"/>
      <c r="O107" s="132"/>
    </row>
    <row r="108" spans="1:15" ht="63" outlineLevel="1">
      <c r="A108" s="153" t="s">
        <v>228</v>
      </c>
      <c r="B108" s="184" t="s">
        <v>836</v>
      </c>
      <c r="C108" s="155" t="s">
        <v>821</v>
      </c>
      <c r="D108" s="156">
        <v>1</v>
      </c>
      <c r="E108" s="183">
        <v>252</v>
      </c>
      <c r="F108" s="157">
        <f t="shared" si="4"/>
        <v>252</v>
      </c>
      <c r="G108" s="156"/>
      <c r="H108" s="158"/>
      <c r="I108" s="159"/>
      <c r="L108" s="132"/>
      <c r="M108" s="143"/>
      <c r="N108" s="132"/>
      <c r="O108" s="132"/>
    </row>
    <row r="109" spans="1:15" s="142" customFormat="1" ht="15.75">
      <c r="A109" s="144" t="s">
        <v>64</v>
      </c>
      <c r="B109" s="152" t="s">
        <v>837</v>
      </c>
      <c r="C109" s="146" t="s">
        <v>838</v>
      </c>
      <c r="D109" s="147">
        <f>D110+D128+D125</f>
        <v>800</v>
      </c>
      <c r="E109" s="148">
        <f>E110+E128+E125</f>
        <v>82890</v>
      </c>
      <c r="F109" s="148">
        <f>F110+F128+F125</f>
        <v>82890</v>
      </c>
      <c r="G109" s="147"/>
      <c r="H109" s="150"/>
      <c r="I109" s="151"/>
      <c r="K109" s="143"/>
      <c r="L109" s="132"/>
      <c r="M109" s="143"/>
      <c r="N109" s="132"/>
      <c r="O109" s="132"/>
    </row>
    <row r="110" spans="1:15" s="181" customFormat="1" ht="15.75">
      <c r="A110" s="160" t="s">
        <v>263</v>
      </c>
      <c r="B110" s="161" t="s">
        <v>839</v>
      </c>
      <c r="C110" s="162" t="s">
        <v>838</v>
      </c>
      <c r="D110" s="163">
        <f>SUM(D111:D124)</f>
        <v>743</v>
      </c>
      <c r="E110" s="164">
        <f>SUM(E111:E124)</f>
        <v>35010</v>
      </c>
      <c r="F110" s="164">
        <f>SUM(F111:F124)</f>
        <v>35010</v>
      </c>
      <c r="G110" s="163"/>
      <c r="H110" s="165"/>
      <c r="I110" s="166"/>
      <c r="K110" s="182"/>
      <c r="L110" s="132"/>
      <c r="M110" s="143"/>
      <c r="N110" s="132"/>
      <c r="O110" s="132"/>
    </row>
    <row r="111" spans="1:15" ht="15.75" outlineLevel="1">
      <c r="A111" s="153" t="s">
        <v>278</v>
      </c>
      <c r="B111" s="154" t="s">
        <v>840</v>
      </c>
      <c r="C111" s="155" t="s">
        <v>838</v>
      </c>
      <c r="D111" s="156">
        <v>220</v>
      </c>
      <c r="E111" s="183">
        <v>2200</v>
      </c>
      <c r="F111" s="157">
        <f aca="true" t="shared" si="5" ref="F111:F127">E111</f>
        <v>2200</v>
      </c>
      <c r="G111" s="156"/>
      <c r="H111" s="158"/>
      <c r="I111" s="159"/>
      <c r="L111" s="132"/>
      <c r="M111" s="143"/>
      <c r="N111" s="132"/>
      <c r="O111" s="132"/>
    </row>
    <row r="112" spans="1:15" ht="15.75" outlineLevel="1">
      <c r="A112" s="153" t="s">
        <v>279</v>
      </c>
      <c r="B112" s="154" t="s">
        <v>841</v>
      </c>
      <c r="C112" s="155" t="s">
        <v>838</v>
      </c>
      <c r="D112" s="156">
        <v>80</v>
      </c>
      <c r="E112" s="183">
        <v>1200</v>
      </c>
      <c r="F112" s="157">
        <f t="shared" si="5"/>
        <v>1200</v>
      </c>
      <c r="G112" s="156"/>
      <c r="H112" s="158"/>
      <c r="I112" s="159"/>
      <c r="L112" s="132"/>
      <c r="M112" s="143"/>
      <c r="N112" s="132"/>
      <c r="O112" s="132"/>
    </row>
    <row r="113" spans="1:15" ht="15.75" outlineLevel="1">
      <c r="A113" s="153" t="s">
        <v>280</v>
      </c>
      <c r="B113" s="154" t="s">
        <v>842</v>
      </c>
      <c r="C113" s="155" t="s">
        <v>838</v>
      </c>
      <c r="D113" s="156">
        <v>200</v>
      </c>
      <c r="E113" s="183">
        <v>4000</v>
      </c>
      <c r="F113" s="157">
        <f t="shared" si="5"/>
        <v>4000</v>
      </c>
      <c r="G113" s="156"/>
      <c r="H113" s="158"/>
      <c r="I113" s="159"/>
      <c r="L113" s="132"/>
      <c r="M113" s="143"/>
      <c r="N113" s="132"/>
      <c r="O113" s="132"/>
    </row>
    <row r="114" spans="1:15" ht="15.75" outlineLevel="1">
      <c r="A114" s="153" t="s">
        <v>281</v>
      </c>
      <c r="B114" s="154" t="s">
        <v>843</v>
      </c>
      <c r="C114" s="155" t="s">
        <v>838</v>
      </c>
      <c r="D114" s="156">
        <v>4</v>
      </c>
      <c r="E114" s="183">
        <v>464</v>
      </c>
      <c r="F114" s="157">
        <f t="shared" si="5"/>
        <v>464</v>
      </c>
      <c r="G114" s="156"/>
      <c r="H114" s="158"/>
      <c r="I114" s="159"/>
      <c r="L114" s="132"/>
      <c r="M114" s="143"/>
      <c r="N114" s="132"/>
      <c r="O114" s="132"/>
    </row>
    <row r="115" spans="1:15" ht="15.75" outlineLevel="1">
      <c r="A115" s="153" t="s">
        <v>282</v>
      </c>
      <c r="B115" s="154" t="s">
        <v>844</v>
      </c>
      <c r="C115" s="155" t="s">
        <v>838</v>
      </c>
      <c r="D115" s="156">
        <v>100</v>
      </c>
      <c r="E115" s="183">
        <v>3300</v>
      </c>
      <c r="F115" s="157">
        <f t="shared" si="5"/>
        <v>3300</v>
      </c>
      <c r="G115" s="156"/>
      <c r="H115" s="158"/>
      <c r="I115" s="159"/>
      <c r="L115" s="132"/>
      <c r="M115" s="143"/>
      <c r="N115" s="132"/>
      <c r="O115" s="132"/>
    </row>
    <row r="116" spans="1:15" ht="15.75" outlineLevel="1">
      <c r="A116" s="153" t="s">
        <v>283</v>
      </c>
      <c r="B116" s="154" t="s">
        <v>845</v>
      </c>
      <c r="C116" s="155" t="s">
        <v>838</v>
      </c>
      <c r="D116" s="156">
        <v>70</v>
      </c>
      <c r="E116" s="183">
        <v>4130</v>
      </c>
      <c r="F116" s="157">
        <f t="shared" si="5"/>
        <v>4130</v>
      </c>
      <c r="G116" s="156"/>
      <c r="H116" s="158"/>
      <c r="I116" s="159"/>
      <c r="L116" s="132"/>
      <c r="M116" s="143"/>
      <c r="N116" s="132"/>
      <c r="O116" s="132"/>
    </row>
    <row r="117" spans="1:15" ht="15.75" outlineLevel="1">
      <c r="A117" s="153" t="s">
        <v>284</v>
      </c>
      <c r="B117" s="154" t="s">
        <v>846</v>
      </c>
      <c r="C117" s="155" t="s">
        <v>838</v>
      </c>
      <c r="D117" s="156">
        <v>20</v>
      </c>
      <c r="E117" s="183">
        <v>1460</v>
      </c>
      <c r="F117" s="157">
        <f t="shared" si="5"/>
        <v>1460</v>
      </c>
      <c r="G117" s="156"/>
      <c r="H117" s="158"/>
      <c r="I117" s="159"/>
      <c r="L117" s="132"/>
      <c r="M117" s="143"/>
      <c r="N117" s="132"/>
      <c r="O117" s="132"/>
    </row>
    <row r="118" spans="1:15" ht="15.75" outlineLevel="1">
      <c r="A118" s="153" t="s">
        <v>285</v>
      </c>
      <c r="B118" s="154" t="s">
        <v>847</v>
      </c>
      <c r="C118" s="155" t="s">
        <v>838</v>
      </c>
      <c r="D118" s="156">
        <v>35</v>
      </c>
      <c r="E118" s="183">
        <v>5110</v>
      </c>
      <c r="F118" s="157">
        <f t="shared" si="5"/>
        <v>5110</v>
      </c>
      <c r="G118" s="156"/>
      <c r="H118" s="158"/>
      <c r="I118" s="159"/>
      <c r="L118" s="132"/>
      <c r="M118" s="143"/>
      <c r="N118" s="132"/>
      <c r="O118" s="132"/>
    </row>
    <row r="119" spans="1:15" ht="15.75" outlineLevel="1">
      <c r="A119" s="153" t="s">
        <v>286</v>
      </c>
      <c r="B119" s="154" t="s">
        <v>848</v>
      </c>
      <c r="C119" s="155" t="s">
        <v>838</v>
      </c>
      <c r="D119" s="156">
        <v>5</v>
      </c>
      <c r="E119" s="183">
        <v>1995</v>
      </c>
      <c r="F119" s="157">
        <f t="shared" si="5"/>
        <v>1995</v>
      </c>
      <c r="G119" s="156"/>
      <c r="H119" s="158"/>
      <c r="I119" s="159"/>
      <c r="L119" s="132"/>
      <c r="M119" s="143"/>
      <c r="N119" s="132"/>
      <c r="O119" s="132"/>
    </row>
    <row r="120" spans="1:15" ht="15.75" outlineLevel="1">
      <c r="A120" s="153" t="s">
        <v>287</v>
      </c>
      <c r="B120" s="154" t="s">
        <v>849</v>
      </c>
      <c r="C120" s="155" t="s">
        <v>838</v>
      </c>
      <c r="D120" s="156">
        <v>2</v>
      </c>
      <c r="E120" s="183">
        <v>1320</v>
      </c>
      <c r="F120" s="157">
        <f t="shared" si="5"/>
        <v>1320</v>
      </c>
      <c r="G120" s="156"/>
      <c r="H120" s="158"/>
      <c r="I120" s="159"/>
      <c r="L120" s="132"/>
      <c r="M120" s="143"/>
      <c r="N120" s="132"/>
      <c r="O120" s="132"/>
    </row>
    <row r="121" spans="1:15" ht="15.75" outlineLevel="1">
      <c r="A121" s="153" t="s">
        <v>288</v>
      </c>
      <c r="B121" s="154" t="s">
        <v>850</v>
      </c>
      <c r="C121" s="155" t="s">
        <v>838</v>
      </c>
      <c r="D121" s="156">
        <v>2</v>
      </c>
      <c r="E121" s="183">
        <v>1896</v>
      </c>
      <c r="F121" s="157">
        <f t="shared" si="5"/>
        <v>1896</v>
      </c>
      <c r="G121" s="156"/>
      <c r="H121" s="158"/>
      <c r="I121" s="159"/>
      <c r="L121" s="132"/>
      <c r="M121" s="143"/>
      <c r="N121" s="132"/>
      <c r="O121" s="132"/>
    </row>
    <row r="122" spans="1:15" ht="15.75" outlineLevel="1">
      <c r="A122" s="153" t="s">
        <v>289</v>
      </c>
      <c r="B122" s="154" t="s">
        <v>851</v>
      </c>
      <c r="C122" s="155" t="s">
        <v>838</v>
      </c>
      <c r="D122" s="156">
        <v>2</v>
      </c>
      <c r="E122" s="183">
        <v>1700</v>
      </c>
      <c r="F122" s="157">
        <f t="shared" si="5"/>
        <v>1700</v>
      </c>
      <c r="G122" s="156"/>
      <c r="H122" s="158"/>
      <c r="I122" s="159"/>
      <c r="L122" s="132"/>
      <c r="M122" s="143"/>
      <c r="N122" s="132"/>
      <c r="O122" s="132"/>
    </row>
    <row r="123" spans="1:15" ht="15.75" outlineLevel="1">
      <c r="A123" s="153" t="s">
        <v>290</v>
      </c>
      <c r="B123" s="154" t="s">
        <v>852</v>
      </c>
      <c r="C123" s="155" t="s">
        <v>838</v>
      </c>
      <c r="D123" s="156">
        <v>2</v>
      </c>
      <c r="E123" s="183">
        <v>3672</v>
      </c>
      <c r="F123" s="157">
        <f t="shared" si="5"/>
        <v>3672</v>
      </c>
      <c r="G123" s="156"/>
      <c r="H123" s="158"/>
      <c r="I123" s="159"/>
      <c r="L123" s="132"/>
      <c r="M123" s="143"/>
      <c r="N123" s="132"/>
      <c r="O123" s="132"/>
    </row>
    <row r="124" spans="1:15" ht="15.75" outlineLevel="1">
      <c r="A124" s="153" t="s">
        <v>291</v>
      </c>
      <c r="B124" s="154" t="s">
        <v>853</v>
      </c>
      <c r="C124" s="155" t="s">
        <v>838</v>
      </c>
      <c r="D124" s="156">
        <v>1</v>
      </c>
      <c r="E124" s="183">
        <v>2563</v>
      </c>
      <c r="F124" s="157">
        <f t="shared" si="5"/>
        <v>2563</v>
      </c>
      <c r="G124" s="156"/>
      <c r="H124" s="158"/>
      <c r="I124" s="159"/>
      <c r="L124" s="132"/>
      <c r="M124" s="143"/>
      <c r="N124" s="132"/>
      <c r="O124" s="132"/>
    </row>
    <row r="125" spans="1:15" ht="15.75" outlineLevel="1">
      <c r="A125" s="160" t="s">
        <v>190</v>
      </c>
      <c r="B125" s="161" t="s">
        <v>854</v>
      </c>
      <c r="C125" s="162" t="s">
        <v>838</v>
      </c>
      <c r="D125" s="163">
        <f>D126+D127</f>
        <v>4</v>
      </c>
      <c r="E125" s="187">
        <f>E126+E127</f>
        <v>18040</v>
      </c>
      <c r="F125" s="164">
        <f t="shared" si="5"/>
        <v>18040</v>
      </c>
      <c r="G125" s="156"/>
      <c r="H125" s="158"/>
      <c r="I125" s="159"/>
      <c r="L125" s="132"/>
      <c r="M125" s="143"/>
      <c r="N125" s="132"/>
      <c r="O125" s="132"/>
    </row>
    <row r="126" spans="1:15" ht="15.75" outlineLevel="1">
      <c r="A126" s="153" t="s">
        <v>855</v>
      </c>
      <c r="B126" s="184" t="s">
        <v>856</v>
      </c>
      <c r="C126" s="155" t="s">
        <v>838</v>
      </c>
      <c r="D126" s="156">
        <v>2</v>
      </c>
      <c r="E126" s="183">
        <v>6074</v>
      </c>
      <c r="F126" s="157">
        <f t="shared" si="5"/>
        <v>6074</v>
      </c>
      <c r="G126" s="156"/>
      <c r="H126" s="158"/>
      <c r="I126" s="159"/>
      <c r="L126" s="132"/>
      <c r="M126" s="143"/>
      <c r="N126" s="132"/>
      <c r="O126" s="132"/>
    </row>
    <row r="127" spans="1:15" ht="15.75" outlineLevel="1">
      <c r="A127" s="153" t="s">
        <v>295</v>
      </c>
      <c r="B127" s="184" t="s">
        <v>857</v>
      </c>
      <c r="C127" s="155" t="s">
        <v>838</v>
      </c>
      <c r="D127" s="156">
        <v>2</v>
      </c>
      <c r="E127" s="183">
        <v>11966</v>
      </c>
      <c r="F127" s="157">
        <f t="shared" si="5"/>
        <v>11966</v>
      </c>
      <c r="G127" s="156"/>
      <c r="H127" s="158"/>
      <c r="I127" s="159"/>
      <c r="L127" s="132"/>
      <c r="M127" s="143"/>
      <c r="N127" s="132"/>
      <c r="O127" s="132"/>
    </row>
    <row r="128" spans="1:15" s="181" customFormat="1" ht="15.75">
      <c r="A128" s="160" t="s">
        <v>757</v>
      </c>
      <c r="B128" s="161" t="s">
        <v>858</v>
      </c>
      <c r="C128" s="162" t="s">
        <v>838</v>
      </c>
      <c r="D128" s="163">
        <f>SUM(D129:D134)</f>
        <v>53</v>
      </c>
      <c r="E128" s="187">
        <f>SUM(E129:E134)</f>
        <v>29840</v>
      </c>
      <c r="F128" s="187">
        <f>SUM(F129:F134)</f>
        <v>29840</v>
      </c>
      <c r="G128" s="163"/>
      <c r="H128" s="165"/>
      <c r="I128" s="166"/>
      <c r="J128" s="130"/>
      <c r="K128" s="182"/>
      <c r="L128" s="132"/>
      <c r="M128" s="143"/>
      <c r="N128" s="132"/>
      <c r="O128" s="132"/>
    </row>
    <row r="129" spans="1:15" s="181" customFormat="1" ht="15.75">
      <c r="A129" s="153" t="s">
        <v>756</v>
      </c>
      <c r="B129" s="184" t="s">
        <v>859</v>
      </c>
      <c r="C129" s="155" t="s">
        <v>838</v>
      </c>
      <c r="D129" s="188">
        <v>1</v>
      </c>
      <c r="E129" s="157">
        <v>1180</v>
      </c>
      <c r="F129" s="157">
        <f aca="true" t="shared" si="6" ref="F129:F134">E129</f>
        <v>1180</v>
      </c>
      <c r="G129" s="163"/>
      <c r="H129" s="165"/>
      <c r="I129" s="166"/>
      <c r="J129" s="130"/>
      <c r="K129" s="182"/>
      <c r="L129" s="132"/>
      <c r="M129" s="143"/>
      <c r="N129" s="132"/>
      <c r="O129" s="132"/>
    </row>
    <row r="130" spans="1:15" ht="15.75" outlineLevel="1">
      <c r="A130" s="153" t="s">
        <v>758</v>
      </c>
      <c r="B130" s="154" t="s">
        <v>860</v>
      </c>
      <c r="C130" s="155" t="s">
        <v>838</v>
      </c>
      <c r="D130" s="188">
        <f>7+10</f>
        <v>17</v>
      </c>
      <c r="E130" s="183">
        <v>5100</v>
      </c>
      <c r="F130" s="157">
        <f t="shared" si="6"/>
        <v>5100</v>
      </c>
      <c r="G130" s="156"/>
      <c r="H130" s="158"/>
      <c r="I130" s="159"/>
      <c r="L130" s="132"/>
      <c r="M130" s="143"/>
      <c r="N130" s="132"/>
      <c r="O130" s="132"/>
    </row>
    <row r="131" spans="1:15" ht="15.75" outlineLevel="1">
      <c r="A131" s="153" t="s">
        <v>759</v>
      </c>
      <c r="B131" s="154" t="s">
        <v>861</v>
      </c>
      <c r="C131" s="155" t="s">
        <v>838</v>
      </c>
      <c r="D131" s="188">
        <f>5+10</f>
        <v>15</v>
      </c>
      <c r="E131" s="183">
        <v>5265</v>
      </c>
      <c r="F131" s="157">
        <f t="shared" si="6"/>
        <v>5265</v>
      </c>
      <c r="G131" s="156"/>
      <c r="H131" s="158"/>
      <c r="I131" s="159"/>
      <c r="L131" s="132"/>
      <c r="M131" s="143"/>
      <c r="N131" s="132"/>
      <c r="O131" s="132"/>
    </row>
    <row r="132" spans="1:15" ht="15.75" outlineLevel="1">
      <c r="A132" s="153" t="s">
        <v>862</v>
      </c>
      <c r="B132" s="154" t="s">
        <v>863</v>
      </c>
      <c r="C132" s="155" t="s">
        <v>838</v>
      </c>
      <c r="D132" s="188">
        <v>7</v>
      </c>
      <c r="E132" s="183">
        <v>1043</v>
      </c>
      <c r="F132" s="157">
        <f t="shared" si="6"/>
        <v>1043</v>
      </c>
      <c r="G132" s="156"/>
      <c r="H132" s="158"/>
      <c r="I132" s="159"/>
      <c r="L132" s="132"/>
      <c r="M132" s="143"/>
      <c r="N132" s="132"/>
      <c r="O132" s="132"/>
    </row>
    <row r="133" spans="1:15" ht="15.75" outlineLevel="1">
      <c r="A133" s="153" t="s">
        <v>480</v>
      </c>
      <c r="B133" s="154" t="s">
        <v>864</v>
      </c>
      <c r="C133" s="155" t="s">
        <v>838</v>
      </c>
      <c r="D133" s="188">
        <v>5</v>
      </c>
      <c r="E133" s="183">
        <v>8500</v>
      </c>
      <c r="F133" s="157">
        <f t="shared" si="6"/>
        <v>8500</v>
      </c>
      <c r="G133" s="156"/>
      <c r="H133" s="158"/>
      <c r="I133" s="159"/>
      <c r="L133" s="132"/>
      <c r="M133" s="143"/>
      <c r="N133" s="132"/>
      <c r="O133" s="132"/>
    </row>
    <row r="134" spans="1:15" ht="15.75" outlineLevel="1">
      <c r="A134" s="153" t="s">
        <v>865</v>
      </c>
      <c r="B134" s="154" t="s">
        <v>866</v>
      </c>
      <c r="C134" s="155" t="s">
        <v>838</v>
      </c>
      <c r="D134" s="188">
        <v>8</v>
      </c>
      <c r="E134" s="183">
        <v>8752</v>
      </c>
      <c r="F134" s="157">
        <f t="shared" si="6"/>
        <v>8752</v>
      </c>
      <c r="G134" s="156"/>
      <c r="H134" s="158"/>
      <c r="I134" s="159"/>
      <c r="L134" s="132"/>
      <c r="M134" s="143"/>
      <c r="N134" s="132"/>
      <c r="O134" s="132"/>
    </row>
    <row r="135" spans="1:15" s="142" customFormat="1" ht="31.5">
      <c r="A135" s="144" t="s">
        <v>125</v>
      </c>
      <c r="B135" s="152" t="s">
        <v>867</v>
      </c>
      <c r="C135" s="146"/>
      <c r="D135" s="147"/>
      <c r="E135" s="148">
        <f>E136+E138+E143</f>
        <v>379221</v>
      </c>
      <c r="F135" s="148">
        <f>F136+F138+F143</f>
        <v>379221</v>
      </c>
      <c r="G135" s="147"/>
      <c r="H135" s="150"/>
      <c r="I135" s="151"/>
      <c r="K135" s="143"/>
      <c r="L135" s="132"/>
      <c r="M135" s="143"/>
      <c r="N135" s="132"/>
      <c r="O135" s="132"/>
    </row>
    <row r="136" spans="1:15" s="142" customFormat="1" ht="31.5">
      <c r="A136" s="144" t="s">
        <v>3</v>
      </c>
      <c r="B136" s="152" t="s">
        <v>868</v>
      </c>
      <c r="C136" s="146" t="s">
        <v>869</v>
      </c>
      <c r="D136" s="147">
        <f>D137</f>
        <v>1</v>
      </c>
      <c r="E136" s="148">
        <f>E137</f>
        <v>225904</v>
      </c>
      <c r="F136" s="148">
        <f>F137</f>
        <v>225904</v>
      </c>
      <c r="G136" s="147"/>
      <c r="H136" s="150"/>
      <c r="I136" s="151"/>
      <c r="K136" s="143"/>
      <c r="L136" s="132"/>
      <c r="M136" s="143"/>
      <c r="N136" s="132"/>
      <c r="O136" s="132"/>
    </row>
    <row r="137" spans="1:15" s="142" customFormat="1" ht="31.5" outlineLevel="1">
      <c r="A137" s="153" t="s">
        <v>14</v>
      </c>
      <c r="B137" s="189" t="s">
        <v>870</v>
      </c>
      <c r="C137" s="155" t="s">
        <v>869</v>
      </c>
      <c r="D137" s="156">
        <v>1</v>
      </c>
      <c r="E137" s="157">
        <v>225904</v>
      </c>
      <c r="F137" s="157">
        <f>E137</f>
        <v>225904</v>
      </c>
      <c r="G137" s="156"/>
      <c r="H137" s="158"/>
      <c r="I137" s="159"/>
      <c r="J137" s="130"/>
      <c r="K137" s="143"/>
      <c r="L137" s="132"/>
      <c r="M137" s="143"/>
      <c r="N137" s="132"/>
      <c r="O137" s="132"/>
    </row>
    <row r="138" spans="1:15" s="142" customFormat="1" ht="47.25">
      <c r="A138" s="144" t="s">
        <v>4</v>
      </c>
      <c r="B138" s="152" t="s">
        <v>871</v>
      </c>
      <c r="C138" s="146"/>
      <c r="D138" s="147"/>
      <c r="E138" s="151">
        <f>E139+E141</f>
        <v>2483</v>
      </c>
      <c r="F138" s="151">
        <f>F139+F141</f>
        <v>2483</v>
      </c>
      <c r="G138" s="147"/>
      <c r="H138" s="150"/>
      <c r="I138" s="151"/>
      <c r="K138" s="143"/>
      <c r="L138" s="132"/>
      <c r="M138" s="143"/>
      <c r="N138" s="132"/>
      <c r="O138" s="132"/>
    </row>
    <row r="139" spans="1:15" s="167" customFormat="1" ht="47.25">
      <c r="A139" s="160" t="s">
        <v>15</v>
      </c>
      <c r="B139" s="161" t="s">
        <v>872</v>
      </c>
      <c r="C139" s="162" t="s">
        <v>782</v>
      </c>
      <c r="D139" s="163">
        <f>D140</f>
        <v>1</v>
      </c>
      <c r="E139" s="164">
        <f>E140</f>
        <v>2163</v>
      </c>
      <c r="F139" s="164">
        <f>F140</f>
        <v>2163</v>
      </c>
      <c r="G139" s="163"/>
      <c r="H139" s="165"/>
      <c r="I139" s="166"/>
      <c r="K139" s="168"/>
      <c r="L139" s="132"/>
      <c r="M139" s="143"/>
      <c r="N139" s="132"/>
      <c r="O139" s="132"/>
    </row>
    <row r="140" spans="1:15" s="142" customFormat="1" ht="31.5" outlineLevel="1">
      <c r="A140" s="153" t="s">
        <v>16</v>
      </c>
      <c r="B140" s="189" t="s">
        <v>870</v>
      </c>
      <c r="C140" s="155" t="s">
        <v>782</v>
      </c>
      <c r="D140" s="156">
        <v>1</v>
      </c>
      <c r="E140" s="157">
        <v>2163</v>
      </c>
      <c r="F140" s="157">
        <f>E140</f>
        <v>2163</v>
      </c>
      <c r="G140" s="156"/>
      <c r="H140" s="158"/>
      <c r="I140" s="159"/>
      <c r="K140" s="143"/>
      <c r="L140" s="132"/>
      <c r="M140" s="143"/>
      <c r="N140" s="132"/>
      <c r="O140" s="132"/>
    </row>
    <row r="141" spans="1:15" s="167" customFormat="1" ht="47.25">
      <c r="A141" s="160" t="s">
        <v>17</v>
      </c>
      <c r="B141" s="161" t="s">
        <v>873</v>
      </c>
      <c r="C141" s="162" t="s">
        <v>782</v>
      </c>
      <c r="D141" s="163">
        <f>D142</f>
        <v>1</v>
      </c>
      <c r="E141" s="164">
        <f>E142</f>
        <v>320</v>
      </c>
      <c r="F141" s="164">
        <f>F142</f>
        <v>320</v>
      </c>
      <c r="G141" s="163"/>
      <c r="H141" s="165"/>
      <c r="I141" s="166"/>
      <c r="K141" s="168"/>
      <c r="L141" s="132"/>
      <c r="M141" s="143"/>
      <c r="N141" s="132"/>
      <c r="O141" s="132"/>
    </row>
    <row r="142" spans="1:15" s="142" customFormat="1" ht="31.5" outlineLevel="1">
      <c r="A142" s="153" t="s">
        <v>18</v>
      </c>
      <c r="B142" s="189" t="s">
        <v>870</v>
      </c>
      <c r="C142" s="155" t="s">
        <v>782</v>
      </c>
      <c r="D142" s="156">
        <v>1</v>
      </c>
      <c r="E142" s="157">
        <v>320</v>
      </c>
      <c r="F142" s="157">
        <f>E142</f>
        <v>320</v>
      </c>
      <c r="G142" s="156"/>
      <c r="H142" s="158"/>
      <c r="I142" s="159"/>
      <c r="K142" s="143"/>
      <c r="L142" s="132"/>
      <c r="M142" s="143"/>
      <c r="N142" s="132"/>
      <c r="O142" s="132"/>
    </row>
    <row r="143" spans="1:15" s="142" customFormat="1" ht="31.5">
      <c r="A143" s="144" t="s">
        <v>23</v>
      </c>
      <c r="B143" s="152" t="s">
        <v>874</v>
      </c>
      <c r="C143" s="146" t="s">
        <v>838</v>
      </c>
      <c r="D143" s="147">
        <f>D144+D148+D150</f>
        <v>36</v>
      </c>
      <c r="E143" s="151">
        <f>E144+E148+E150</f>
        <v>150834</v>
      </c>
      <c r="F143" s="151">
        <f>F144+F148+F150</f>
        <v>150834</v>
      </c>
      <c r="G143" s="147"/>
      <c r="H143" s="150"/>
      <c r="I143" s="151"/>
      <c r="K143" s="143"/>
      <c r="L143" s="132"/>
      <c r="M143" s="143"/>
      <c r="N143" s="132"/>
      <c r="O143" s="132"/>
    </row>
    <row r="144" spans="1:15" s="167" customFormat="1" ht="15.75">
      <c r="A144" s="160" t="s">
        <v>9</v>
      </c>
      <c r="B144" s="161" t="s">
        <v>875</v>
      </c>
      <c r="C144" s="162" t="s">
        <v>838</v>
      </c>
      <c r="D144" s="163">
        <f>SUM(D145:D147)</f>
        <v>12</v>
      </c>
      <c r="E144" s="164">
        <f>SUM(E145:E147)</f>
        <v>48687</v>
      </c>
      <c r="F144" s="164">
        <f>SUM(F145:F147)</f>
        <v>48687</v>
      </c>
      <c r="G144" s="163"/>
      <c r="H144" s="165"/>
      <c r="I144" s="166"/>
      <c r="K144" s="168"/>
      <c r="L144" s="132"/>
      <c r="M144" s="143"/>
      <c r="N144" s="132"/>
      <c r="O144" s="132"/>
    </row>
    <row r="145" spans="1:15" s="142" customFormat="1" ht="15.75" outlineLevel="1">
      <c r="A145" s="153" t="s">
        <v>30</v>
      </c>
      <c r="B145" s="189" t="s">
        <v>876</v>
      </c>
      <c r="C145" s="155" t="s">
        <v>838</v>
      </c>
      <c r="D145" s="156">
        <v>5</v>
      </c>
      <c r="E145" s="157">
        <v>20090</v>
      </c>
      <c r="F145" s="157">
        <f>E145</f>
        <v>20090</v>
      </c>
      <c r="G145" s="156"/>
      <c r="H145" s="158"/>
      <c r="I145" s="159"/>
      <c r="J145" s="130"/>
      <c r="K145" s="143"/>
      <c r="L145" s="132"/>
      <c r="M145" s="143"/>
      <c r="N145" s="132"/>
      <c r="O145" s="132"/>
    </row>
    <row r="146" spans="1:15" s="142" customFormat="1" ht="15.75" outlineLevel="1">
      <c r="A146" s="153" t="s">
        <v>31</v>
      </c>
      <c r="B146" s="189" t="s">
        <v>877</v>
      </c>
      <c r="C146" s="155" t="s">
        <v>838</v>
      </c>
      <c r="D146" s="156">
        <v>2</v>
      </c>
      <c r="E146" s="157">
        <v>13392</v>
      </c>
      <c r="F146" s="157">
        <f>E146</f>
        <v>13392</v>
      </c>
      <c r="G146" s="156"/>
      <c r="H146" s="158"/>
      <c r="I146" s="159"/>
      <c r="J146" s="130"/>
      <c r="K146" s="143"/>
      <c r="L146" s="132"/>
      <c r="M146" s="143"/>
      <c r="N146" s="132"/>
      <c r="O146" s="132"/>
    </row>
    <row r="147" spans="1:15" s="142" customFormat="1" ht="15.75" outlineLevel="1">
      <c r="A147" s="153" t="s">
        <v>34</v>
      </c>
      <c r="B147" s="189" t="s">
        <v>878</v>
      </c>
      <c r="C147" s="155" t="s">
        <v>838</v>
      </c>
      <c r="D147" s="156">
        <v>5</v>
      </c>
      <c r="E147" s="157">
        <v>15205</v>
      </c>
      <c r="F147" s="157">
        <f>E147</f>
        <v>15205</v>
      </c>
      <c r="G147" s="156"/>
      <c r="H147" s="158"/>
      <c r="I147" s="159"/>
      <c r="J147" s="130"/>
      <c r="K147" s="143"/>
      <c r="L147" s="132"/>
      <c r="M147" s="143"/>
      <c r="N147" s="132"/>
      <c r="O147" s="132"/>
    </row>
    <row r="148" spans="1:15" s="167" customFormat="1" ht="15.75">
      <c r="A148" s="160" t="s">
        <v>10</v>
      </c>
      <c r="B148" s="161" t="s">
        <v>879</v>
      </c>
      <c r="C148" s="162" t="s">
        <v>838</v>
      </c>
      <c r="D148" s="163">
        <f>D149</f>
        <v>10</v>
      </c>
      <c r="E148" s="164">
        <f>E149</f>
        <v>55790</v>
      </c>
      <c r="F148" s="164">
        <f>F149</f>
        <v>55790</v>
      </c>
      <c r="G148" s="163"/>
      <c r="H148" s="165"/>
      <c r="I148" s="166"/>
      <c r="J148" s="130"/>
      <c r="K148" s="168"/>
      <c r="L148" s="132"/>
      <c r="M148" s="143"/>
      <c r="N148" s="132"/>
      <c r="O148" s="132"/>
    </row>
    <row r="149" spans="1:15" s="142" customFormat="1" ht="31.5" outlineLevel="1">
      <c r="A149" s="153" t="s">
        <v>37</v>
      </c>
      <c r="B149" s="189" t="s">
        <v>880</v>
      </c>
      <c r="C149" s="155" t="s">
        <v>838</v>
      </c>
      <c r="D149" s="156">
        <v>10</v>
      </c>
      <c r="E149" s="157">
        <v>55790</v>
      </c>
      <c r="F149" s="157">
        <f>E149</f>
        <v>55790</v>
      </c>
      <c r="G149" s="156"/>
      <c r="H149" s="158"/>
      <c r="I149" s="159"/>
      <c r="J149" s="130"/>
      <c r="K149" s="143"/>
      <c r="L149" s="132"/>
      <c r="M149" s="143"/>
      <c r="N149" s="132"/>
      <c r="O149" s="132"/>
    </row>
    <row r="150" spans="1:15" s="167" customFormat="1" ht="15.75">
      <c r="A150" s="160" t="s">
        <v>11</v>
      </c>
      <c r="B150" s="161" t="s">
        <v>881</v>
      </c>
      <c r="C150" s="162" t="s">
        <v>838</v>
      </c>
      <c r="D150" s="163">
        <f>SUM(D151:D155)</f>
        <v>14</v>
      </c>
      <c r="E150" s="164">
        <f>SUM(E151:E155)</f>
        <v>46357</v>
      </c>
      <c r="F150" s="164">
        <f>SUM(F151:F155)</f>
        <v>46357</v>
      </c>
      <c r="G150" s="163"/>
      <c r="H150" s="165"/>
      <c r="I150" s="166"/>
      <c r="J150" s="130"/>
      <c r="K150" s="168"/>
      <c r="L150" s="132"/>
      <c r="M150" s="143"/>
      <c r="N150" s="132"/>
      <c r="O150" s="132"/>
    </row>
    <row r="151" spans="1:15" s="142" customFormat="1" ht="15.75" outlineLevel="1">
      <c r="A151" s="153" t="s">
        <v>40</v>
      </c>
      <c r="B151" s="189" t="s">
        <v>45</v>
      </c>
      <c r="C151" s="155" t="s">
        <v>838</v>
      </c>
      <c r="D151" s="156">
        <v>2</v>
      </c>
      <c r="E151" s="157">
        <v>21428</v>
      </c>
      <c r="F151" s="157">
        <f>E151</f>
        <v>21428</v>
      </c>
      <c r="G151" s="156"/>
      <c r="H151" s="158"/>
      <c r="I151" s="159"/>
      <c r="J151" s="130"/>
      <c r="K151" s="143"/>
      <c r="L151" s="132"/>
      <c r="M151" s="143"/>
      <c r="N151" s="132"/>
      <c r="O151" s="132"/>
    </row>
    <row r="152" spans="1:15" s="142" customFormat="1" ht="15.75" outlineLevel="1">
      <c r="A152" s="153" t="s">
        <v>41</v>
      </c>
      <c r="B152" s="189" t="s">
        <v>46</v>
      </c>
      <c r="C152" s="155" t="s">
        <v>838</v>
      </c>
      <c r="D152" s="156">
        <v>3</v>
      </c>
      <c r="E152" s="157">
        <v>4500</v>
      </c>
      <c r="F152" s="157">
        <f>E152</f>
        <v>4500</v>
      </c>
      <c r="G152" s="156"/>
      <c r="H152" s="158"/>
      <c r="I152" s="159"/>
      <c r="J152" s="130"/>
      <c r="K152" s="143"/>
      <c r="L152" s="132"/>
      <c r="M152" s="143"/>
      <c r="N152" s="132"/>
      <c r="O152" s="132"/>
    </row>
    <row r="153" spans="1:15" s="142" customFormat="1" ht="15.75" outlineLevel="1">
      <c r="A153" s="153" t="s">
        <v>42</v>
      </c>
      <c r="B153" s="189" t="s">
        <v>47</v>
      </c>
      <c r="C153" s="155" t="s">
        <v>838</v>
      </c>
      <c r="D153" s="156">
        <v>2</v>
      </c>
      <c r="E153" s="157">
        <v>1142</v>
      </c>
      <c r="F153" s="157">
        <f>E153</f>
        <v>1142</v>
      </c>
      <c r="G153" s="156"/>
      <c r="H153" s="158"/>
      <c r="I153" s="159"/>
      <c r="J153" s="130"/>
      <c r="K153" s="143"/>
      <c r="L153" s="132"/>
      <c r="M153" s="143"/>
      <c r="N153" s="132"/>
      <c r="O153" s="132"/>
    </row>
    <row r="154" spans="1:15" s="142" customFormat="1" ht="15.75" outlineLevel="1">
      <c r="A154" s="153" t="s">
        <v>43</v>
      </c>
      <c r="B154" s="189" t="s">
        <v>48</v>
      </c>
      <c r="C154" s="155" t="s">
        <v>838</v>
      </c>
      <c r="D154" s="156">
        <v>2</v>
      </c>
      <c r="E154" s="157">
        <v>17142</v>
      </c>
      <c r="F154" s="157">
        <f>E154</f>
        <v>17142</v>
      </c>
      <c r="G154" s="156"/>
      <c r="H154" s="158"/>
      <c r="I154" s="159"/>
      <c r="J154" s="130"/>
      <c r="K154" s="143"/>
      <c r="L154" s="132"/>
      <c r="M154" s="143"/>
      <c r="N154" s="132"/>
      <c r="O154" s="132"/>
    </row>
    <row r="155" spans="1:15" s="142" customFormat="1" ht="15.75" outlineLevel="1">
      <c r="A155" s="153" t="s">
        <v>44</v>
      </c>
      <c r="B155" s="189" t="s">
        <v>49</v>
      </c>
      <c r="C155" s="155" t="s">
        <v>838</v>
      </c>
      <c r="D155" s="156">
        <v>5</v>
      </c>
      <c r="E155" s="157">
        <v>2145</v>
      </c>
      <c r="F155" s="157">
        <f>E155</f>
        <v>2145</v>
      </c>
      <c r="G155" s="156"/>
      <c r="H155" s="158"/>
      <c r="I155" s="159"/>
      <c r="J155" s="130"/>
      <c r="K155" s="143"/>
      <c r="L155" s="132"/>
      <c r="M155" s="143"/>
      <c r="N155" s="132"/>
      <c r="O155" s="132"/>
    </row>
    <row r="156" spans="1:15" s="142" customFormat="1" ht="15.75">
      <c r="A156" s="144" t="s">
        <v>2</v>
      </c>
      <c r="B156" s="152" t="s">
        <v>882</v>
      </c>
      <c r="C156" s="146" t="s">
        <v>838</v>
      </c>
      <c r="D156" s="147">
        <f>SUM(D157:D159)</f>
        <v>6</v>
      </c>
      <c r="E156" s="148">
        <f>SUM(E157:E159)</f>
        <v>133032</v>
      </c>
      <c r="F156" s="148">
        <f>SUM(F157:F159)</f>
        <v>133032</v>
      </c>
      <c r="G156" s="147"/>
      <c r="H156" s="150"/>
      <c r="I156" s="151"/>
      <c r="K156" s="143"/>
      <c r="L156" s="132"/>
      <c r="M156" s="143"/>
      <c r="N156" s="132"/>
      <c r="O156" s="132"/>
    </row>
    <row r="157" spans="1:15" s="142" customFormat="1" ht="15.75" outlineLevel="1">
      <c r="A157" s="153" t="s">
        <v>3</v>
      </c>
      <c r="B157" s="189" t="s">
        <v>883</v>
      </c>
      <c r="C157" s="155" t="s">
        <v>838</v>
      </c>
      <c r="D157" s="156">
        <v>4</v>
      </c>
      <c r="E157" s="157">
        <v>56604</v>
      </c>
      <c r="F157" s="157">
        <f>E157</f>
        <v>56604</v>
      </c>
      <c r="G157" s="156"/>
      <c r="H157" s="158"/>
      <c r="I157" s="159"/>
      <c r="J157" s="130"/>
      <c r="K157" s="143"/>
      <c r="L157" s="132"/>
      <c r="M157" s="143"/>
      <c r="N157" s="132"/>
      <c r="O157" s="132"/>
    </row>
    <row r="158" spans="1:15" s="142" customFormat="1" ht="24.75" customHeight="1" outlineLevel="1">
      <c r="A158" s="153" t="s">
        <v>4</v>
      </c>
      <c r="B158" s="185" t="s">
        <v>884</v>
      </c>
      <c r="C158" s="155" t="s">
        <v>838</v>
      </c>
      <c r="D158" s="156">
        <v>1</v>
      </c>
      <c r="E158" s="157">
        <v>30446</v>
      </c>
      <c r="F158" s="157">
        <f>E158</f>
        <v>30446</v>
      </c>
      <c r="G158" s="156"/>
      <c r="H158" s="158"/>
      <c r="I158" s="159"/>
      <c r="J158" s="130"/>
      <c r="K158" s="143"/>
      <c r="L158" s="132"/>
      <c r="M158" s="143"/>
      <c r="N158" s="132"/>
      <c r="O158" s="132"/>
    </row>
    <row r="159" spans="1:15" s="142" customFormat="1" ht="18" customHeight="1" outlineLevel="1">
      <c r="A159" s="153" t="s">
        <v>23</v>
      </c>
      <c r="B159" s="190" t="s">
        <v>57</v>
      </c>
      <c r="C159" s="155" t="s">
        <v>838</v>
      </c>
      <c r="D159" s="156">
        <v>1</v>
      </c>
      <c r="E159" s="157">
        <v>45982</v>
      </c>
      <c r="F159" s="157">
        <f>E159</f>
        <v>45982</v>
      </c>
      <c r="G159" s="156"/>
      <c r="H159" s="158"/>
      <c r="I159" s="159"/>
      <c r="J159" s="130"/>
      <c r="K159" s="143"/>
      <c r="L159" s="132"/>
      <c r="M159" s="143"/>
      <c r="N159" s="132"/>
      <c r="O159" s="132"/>
    </row>
    <row r="160" spans="1:15" s="142" customFormat="1" ht="15" customHeight="1">
      <c r="A160" s="252" t="s">
        <v>885</v>
      </c>
      <c r="B160" s="253"/>
      <c r="C160" s="253"/>
      <c r="D160" s="253"/>
      <c r="E160" s="253"/>
      <c r="F160" s="253"/>
      <c r="G160" s="253"/>
      <c r="H160" s="253"/>
      <c r="I160" s="254"/>
      <c r="K160" s="143"/>
      <c r="L160" s="132"/>
      <c r="M160" s="143"/>
      <c r="N160" s="132"/>
      <c r="O160" s="132"/>
    </row>
    <row r="161" spans="1:15" s="142" customFormat="1" ht="15.75">
      <c r="A161" s="144"/>
      <c r="B161" s="145" t="s">
        <v>886</v>
      </c>
      <c r="C161" s="146"/>
      <c r="D161" s="147"/>
      <c r="E161" s="148">
        <f>E162+E182+E312+E319</f>
        <v>2055549</v>
      </c>
      <c r="F161" s="148">
        <f>F162+F182+F312+F319</f>
        <v>2055549</v>
      </c>
      <c r="G161" s="147"/>
      <c r="H161" s="150"/>
      <c r="I161" s="151"/>
      <c r="J161" s="143"/>
      <c r="K161" s="143"/>
      <c r="L161" s="132"/>
      <c r="M161" s="143"/>
      <c r="N161" s="132"/>
      <c r="O161" s="132"/>
    </row>
    <row r="162" spans="1:15" s="142" customFormat="1" ht="15.75">
      <c r="A162" s="144" t="s">
        <v>1</v>
      </c>
      <c r="B162" s="152" t="s">
        <v>776</v>
      </c>
      <c r="C162" s="146"/>
      <c r="D162" s="147"/>
      <c r="E162" s="148">
        <f>E163+E167+E176+E179</f>
        <v>580713</v>
      </c>
      <c r="F162" s="148">
        <f>F163+F167+F176+F179</f>
        <v>580713</v>
      </c>
      <c r="G162" s="147"/>
      <c r="H162" s="150"/>
      <c r="I162" s="151"/>
      <c r="K162" s="143"/>
      <c r="L162" s="132"/>
      <c r="M162" s="143"/>
      <c r="N162" s="132"/>
      <c r="O162" s="132"/>
    </row>
    <row r="163" spans="1:15" s="142" customFormat="1" ht="15.75">
      <c r="A163" s="144" t="s">
        <v>3</v>
      </c>
      <c r="B163" s="145" t="s">
        <v>777</v>
      </c>
      <c r="C163" s="146" t="s">
        <v>261</v>
      </c>
      <c r="D163" s="147">
        <f>SUM(D164:D166)</f>
        <v>3</v>
      </c>
      <c r="E163" s="148">
        <f>SUM(E164:E166)</f>
        <v>506769</v>
      </c>
      <c r="F163" s="148">
        <f>SUM(F164:F166)</f>
        <v>506769</v>
      </c>
      <c r="G163" s="147"/>
      <c r="H163" s="150"/>
      <c r="I163" s="151"/>
      <c r="K163" s="143"/>
      <c r="L163" s="132"/>
      <c r="M163" s="143"/>
      <c r="N163" s="132"/>
      <c r="O163" s="132"/>
    </row>
    <row r="164" spans="1:15" ht="15.75" outlineLevel="1">
      <c r="A164" s="153" t="s">
        <v>20</v>
      </c>
      <c r="B164" s="154" t="s">
        <v>887</v>
      </c>
      <c r="C164" s="155" t="s">
        <v>261</v>
      </c>
      <c r="D164" s="156">
        <v>1</v>
      </c>
      <c r="E164" s="157">
        <v>172365</v>
      </c>
      <c r="F164" s="157">
        <f>E164</f>
        <v>172365</v>
      </c>
      <c r="G164" s="156"/>
      <c r="H164" s="158"/>
      <c r="I164" s="159"/>
      <c r="L164" s="132"/>
      <c r="M164" s="143"/>
      <c r="N164" s="132"/>
      <c r="O164" s="132"/>
    </row>
    <row r="165" spans="1:15" ht="15.75" outlineLevel="1">
      <c r="A165" s="153" t="s">
        <v>22</v>
      </c>
      <c r="B165" s="154" t="s">
        <v>888</v>
      </c>
      <c r="C165" s="155" t="s">
        <v>261</v>
      </c>
      <c r="D165" s="156">
        <v>1</v>
      </c>
      <c r="E165" s="157">
        <v>228898</v>
      </c>
      <c r="F165" s="157">
        <f>E165</f>
        <v>228898</v>
      </c>
      <c r="G165" s="156"/>
      <c r="H165" s="158"/>
      <c r="I165" s="159"/>
      <c r="L165" s="132"/>
      <c r="M165" s="143"/>
      <c r="N165" s="132"/>
      <c r="O165" s="132"/>
    </row>
    <row r="166" spans="1:15" ht="15.75" outlineLevel="1">
      <c r="A166" s="153" t="s">
        <v>51</v>
      </c>
      <c r="B166" s="154" t="s">
        <v>889</v>
      </c>
      <c r="C166" s="155" t="s">
        <v>261</v>
      </c>
      <c r="D166" s="156">
        <v>1</v>
      </c>
      <c r="E166" s="157">
        <v>105506</v>
      </c>
      <c r="F166" s="157">
        <f>E166</f>
        <v>105506</v>
      </c>
      <c r="G166" s="156"/>
      <c r="H166" s="158"/>
      <c r="I166" s="159"/>
      <c r="L166" s="132"/>
      <c r="M166" s="143"/>
      <c r="N166" s="132"/>
      <c r="O166" s="132"/>
    </row>
    <row r="167" spans="1:15" s="142" customFormat="1" ht="31.5">
      <c r="A167" s="144" t="s">
        <v>4</v>
      </c>
      <c r="B167" s="145" t="s">
        <v>780</v>
      </c>
      <c r="C167" s="146"/>
      <c r="D167" s="147"/>
      <c r="E167" s="148">
        <f>E168+E172</f>
        <v>22096</v>
      </c>
      <c r="F167" s="148">
        <f>F168+F172</f>
        <v>22096</v>
      </c>
      <c r="G167" s="147"/>
      <c r="H167" s="150"/>
      <c r="I167" s="151"/>
      <c r="K167" s="143"/>
      <c r="L167" s="132"/>
      <c r="M167" s="143"/>
      <c r="N167" s="132"/>
      <c r="O167" s="132"/>
    </row>
    <row r="168" spans="1:15" s="167" customFormat="1" ht="31.5">
      <c r="A168" s="160" t="s">
        <v>15</v>
      </c>
      <c r="B168" s="161" t="s">
        <v>781</v>
      </c>
      <c r="C168" s="162" t="s">
        <v>782</v>
      </c>
      <c r="D168" s="163">
        <f>SUM(D169:D171)</f>
        <v>3</v>
      </c>
      <c r="E168" s="164">
        <f>SUM(E169:E171)</f>
        <v>16419</v>
      </c>
      <c r="F168" s="164">
        <f>SUM(F169:F171)</f>
        <v>16419</v>
      </c>
      <c r="G168" s="163"/>
      <c r="H168" s="165"/>
      <c r="I168" s="166"/>
      <c r="K168" s="168"/>
      <c r="L168" s="132"/>
      <c r="M168" s="143"/>
      <c r="N168" s="132"/>
      <c r="O168" s="132"/>
    </row>
    <row r="169" spans="1:15" ht="15.75" outlineLevel="1">
      <c r="A169" s="153" t="s">
        <v>16</v>
      </c>
      <c r="B169" s="154" t="s">
        <v>887</v>
      </c>
      <c r="C169" s="155" t="s">
        <v>782</v>
      </c>
      <c r="D169" s="156">
        <v>1</v>
      </c>
      <c r="E169" s="157">
        <v>5585</v>
      </c>
      <c r="F169" s="157">
        <f>E169</f>
        <v>5585</v>
      </c>
      <c r="G169" s="156"/>
      <c r="H169" s="158"/>
      <c r="I169" s="159"/>
      <c r="L169" s="132"/>
      <c r="M169" s="143"/>
      <c r="N169" s="132"/>
      <c r="O169" s="132"/>
    </row>
    <row r="170" spans="1:15" ht="15.75" outlineLevel="1">
      <c r="A170" s="153" t="s">
        <v>54</v>
      </c>
      <c r="B170" s="154" t="s">
        <v>888</v>
      </c>
      <c r="C170" s="155" t="s">
        <v>782</v>
      </c>
      <c r="D170" s="156">
        <v>1</v>
      </c>
      <c r="E170" s="157">
        <v>7416</v>
      </c>
      <c r="F170" s="157">
        <f>E170</f>
        <v>7416</v>
      </c>
      <c r="G170" s="156"/>
      <c r="H170" s="158"/>
      <c r="I170" s="159"/>
      <c r="L170" s="132"/>
      <c r="M170" s="143"/>
      <c r="N170" s="132"/>
      <c r="O170" s="132"/>
    </row>
    <row r="171" spans="1:15" ht="15.75" outlineLevel="1">
      <c r="A171" s="153" t="s">
        <v>70</v>
      </c>
      <c r="B171" s="154" t="s">
        <v>889</v>
      </c>
      <c r="C171" s="155" t="s">
        <v>782</v>
      </c>
      <c r="D171" s="156">
        <v>1</v>
      </c>
      <c r="E171" s="157">
        <v>3418</v>
      </c>
      <c r="F171" s="157">
        <f>E171</f>
        <v>3418</v>
      </c>
      <c r="G171" s="156"/>
      <c r="H171" s="158"/>
      <c r="I171" s="159"/>
      <c r="L171" s="132"/>
      <c r="M171" s="143"/>
      <c r="N171" s="132"/>
      <c r="O171" s="132"/>
    </row>
    <row r="172" spans="1:15" s="167" customFormat="1" ht="31.5">
      <c r="A172" s="160" t="s">
        <v>17</v>
      </c>
      <c r="B172" s="161" t="s">
        <v>783</v>
      </c>
      <c r="C172" s="162" t="s">
        <v>782</v>
      </c>
      <c r="D172" s="163">
        <f>SUM(D173:D175)</f>
        <v>3</v>
      </c>
      <c r="E172" s="164">
        <f>SUM(E173:E175)</f>
        <v>5677</v>
      </c>
      <c r="F172" s="164">
        <f>SUM(F173:F175)</f>
        <v>5677</v>
      </c>
      <c r="G172" s="163"/>
      <c r="H172" s="165"/>
      <c r="I172" s="166"/>
      <c r="K172" s="168"/>
      <c r="L172" s="132"/>
      <c r="M172" s="143"/>
      <c r="N172" s="132"/>
      <c r="O172" s="132"/>
    </row>
    <row r="173" spans="1:15" ht="15.75" outlineLevel="1">
      <c r="A173" s="153" t="s">
        <v>18</v>
      </c>
      <c r="B173" s="154" t="s">
        <v>887</v>
      </c>
      <c r="C173" s="155" t="s">
        <v>782</v>
      </c>
      <c r="D173" s="156">
        <v>1</v>
      </c>
      <c r="E173" s="157">
        <v>1931</v>
      </c>
      <c r="F173" s="157">
        <f>E173</f>
        <v>1931</v>
      </c>
      <c r="G173" s="156"/>
      <c r="H173" s="158"/>
      <c r="I173" s="159"/>
      <c r="L173" s="132"/>
      <c r="M173" s="143"/>
      <c r="N173" s="132"/>
      <c r="O173" s="132"/>
    </row>
    <row r="174" spans="1:15" ht="15.75" outlineLevel="1">
      <c r="A174" s="153" t="s">
        <v>71</v>
      </c>
      <c r="B174" s="154" t="s">
        <v>888</v>
      </c>
      <c r="C174" s="155" t="s">
        <v>782</v>
      </c>
      <c r="D174" s="156">
        <v>1</v>
      </c>
      <c r="E174" s="157">
        <v>2564</v>
      </c>
      <c r="F174" s="157">
        <f>E174</f>
        <v>2564</v>
      </c>
      <c r="G174" s="156"/>
      <c r="H174" s="158"/>
      <c r="I174" s="159"/>
      <c r="L174" s="132"/>
      <c r="M174" s="143"/>
      <c r="N174" s="132"/>
      <c r="O174" s="132"/>
    </row>
    <row r="175" spans="1:15" ht="15.75" outlineLevel="1">
      <c r="A175" s="153" t="s">
        <v>72</v>
      </c>
      <c r="B175" s="154" t="s">
        <v>889</v>
      </c>
      <c r="C175" s="155" t="s">
        <v>782</v>
      </c>
      <c r="D175" s="156">
        <v>1</v>
      </c>
      <c r="E175" s="157">
        <v>1182</v>
      </c>
      <c r="F175" s="157">
        <f>E175</f>
        <v>1182</v>
      </c>
      <c r="G175" s="156"/>
      <c r="H175" s="158"/>
      <c r="I175" s="159"/>
      <c r="L175" s="132"/>
      <c r="M175" s="143"/>
      <c r="N175" s="132"/>
      <c r="O175" s="132"/>
    </row>
    <row r="176" spans="1:15" s="142" customFormat="1" ht="15.75">
      <c r="A176" s="144" t="s">
        <v>23</v>
      </c>
      <c r="B176" s="145" t="s">
        <v>820</v>
      </c>
      <c r="C176" s="146" t="s">
        <v>821</v>
      </c>
      <c r="D176" s="147">
        <f>D177+D178</f>
        <v>2</v>
      </c>
      <c r="E176" s="148">
        <f>E177+E178</f>
        <v>941</v>
      </c>
      <c r="F176" s="148">
        <f>F177+F178</f>
        <v>941</v>
      </c>
      <c r="G176" s="147"/>
      <c r="H176" s="150"/>
      <c r="I176" s="151"/>
      <c r="K176" s="143"/>
      <c r="L176" s="132"/>
      <c r="M176" s="143"/>
      <c r="N176" s="132"/>
      <c r="O176" s="132"/>
    </row>
    <row r="177" spans="1:15" ht="15.75" outlineLevel="1">
      <c r="A177" s="153" t="s">
        <v>9</v>
      </c>
      <c r="B177" s="154" t="s">
        <v>890</v>
      </c>
      <c r="C177" s="155" t="s">
        <v>821</v>
      </c>
      <c r="D177" s="156">
        <v>1</v>
      </c>
      <c r="E177" s="157">
        <f>330.391/1.12</f>
        <v>295</v>
      </c>
      <c r="F177" s="157">
        <f>E177</f>
        <v>295</v>
      </c>
      <c r="G177" s="156"/>
      <c r="H177" s="158"/>
      <c r="I177" s="159"/>
      <c r="L177" s="132"/>
      <c r="M177" s="143"/>
      <c r="N177" s="132"/>
      <c r="O177" s="132"/>
    </row>
    <row r="178" spans="1:15" ht="15.75" outlineLevel="1">
      <c r="A178" s="153" t="s">
        <v>10</v>
      </c>
      <c r="B178" s="154" t="s">
        <v>891</v>
      </c>
      <c r="C178" s="155" t="s">
        <v>821</v>
      </c>
      <c r="D178" s="156">
        <v>1</v>
      </c>
      <c r="E178" s="157">
        <f>724.037/1.12</f>
        <v>646</v>
      </c>
      <c r="F178" s="157">
        <f>E178</f>
        <v>646</v>
      </c>
      <c r="G178" s="156"/>
      <c r="H178" s="158"/>
      <c r="I178" s="159"/>
      <c r="L178" s="132"/>
      <c r="M178" s="143"/>
      <c r="N178" s="132"/>
      <c r="O178" s="132"/>
    </row>
    <row r="179" spans="1:15" s="142" customFormat="1" ht="15.75">
      <c r="A179" s="144" t="s">
        <v>61</v>
      </c>
      <c r="B179" s="145" t="s">
        <v>892</v>
      </c>
      <c r="C179" s="146" t="s">
        <v>838</v>
      </c>
      <c r="D179" s="147">
        <f>SUM(D180:D181)</f>
        <v>3</v>
      </c>
      <c r="E179" s="148">
        <f>SUM(E180:E181)</f>
        <v>50907</v>
      </c>
      <c r="F179" s="148">
        <f>SUM(F180:F181)</f>
        <v>50907</v>
      </c>
      <c r="G179" s="147"/>
      <c r="H179" s="150"/>
      <c r="I179" s="151"/>
      <c r="K179" s="143"/>
      <c r="L179" s="132"/>
      <c r="M179" s="143"/>
      <c r="N179" s="132"/>
      <c r="O179" s="132"/>
    </row>
    <row r="180" spans="1:15" ht="47.25" outlineLevel="1">
      <c r="A180" s="153" t="s">
        <v>85</v>
      </c>
      <c r="B180" s="154" t="s">
        <v>893</v>
      </c>
      <c r="C180" s="155" t="s">
        <v>838</v>
      </c>
      <c r="D180" s="156">
        <v>2</v>
      </c>
      <c r="E180" s="157">
        <v>39842</v>
      </c>
      <c r="F180" s="157">
        <f>E180</f>
        <v>39842</v>
      </c>
      <c r="G180" s="156"/>
      <c r="H180" s="158"/>
      <c r="I180" s="159"/>
      <c r="L180" s="132"/>
      <c r="M180" s="143"/>
      <c r="N180" s="132"/>
      <c r="O180" s="132"/>
    </row>
    <row r="181" spans="1:15" ht="47.25" outlineLevel="1">
      <c r="A181" s="153" t="s">
        <v>90</v>
      </c>
      <c r="B181" s="154" t="s">
        <v>894</v>
      </c>
      <c r="C181" s="155" t="s">
        <v>838</v>
      </c>
      <c r="D181" s="156">
        <v>1</v>
      </c>
      <c r="E181" s="157">
        <v>11065</v>
      </c>
      <c r="F181" s="157">
        <f>E181</f>
        <v>11065</v>
      </c>
      <c r="G181" s="156"/>
      <c r="H181" s="158"/>
      <c r="I181" s="159"/>
      <c r="L181" s="132"/>
      <c r="M181" s="143"/>
      <c r="N181" s="132"/>
      <c r="O181" s="132"/>
    </row>
    <row r="182" spans="1:15" s="142" customFormat="1" ht="15.75">
      <c r="A182" s="144" t="s">
        <v>144</v>
      </c>
      <c r="B182" s="152" t="s">
        <v>784</v>
      </c>
      <c r="C182" s="146"/>
      <c r="D182" s="147"/>
      <c r="E182" s="148">
        <f>E183+E197+E226+E235+E237+E289</f>
        <v>1307827</v>
      </c>
      <c r="F182" s="148">
        <f>F183+F197+F226+F235+F237+F289</f>
        <v>1307827</v>
      </c>
      <c r="G182" s="147"/>
      <c r="H182" s="150"/>
      <c r="I182" s="151"/>
      <c r="K182" s="143"/>
      <c r="L182" s="132"/>
      <c r="M182" s="143"/>
      <c r="N182" s="132"/>
      <c r="O182" s="132"/>
    </row>
    <row r="183" spans="1:15" s="142" customFormat="1" ht="15.75" collapsed="1">
      <c r="A183" s="144" t="s">
        <v>3</v>
      </c>
      <c r="B183" s="145" t="s">
        <v>785</v>
      </c>
      <c r="C183" s="146" t="s">
        <v>786</v>
      </c>
      <c r="D183" s="147">
        <f>SUM(D184:D196)</f>
        <v>25023</v>
      </c>
      <c r="E183" s="148">
        <f>SUM(E184:E196)</f>
        <v>980678</v>
      </c>
      <c r="F183" s="148">
        <f>SUM(F184:F196)</f>
        <v>980678</v>
      </c>
      <c r="G183" s="147"/>
      <c r="H183" s="150"/>
      <c r="I183" s="151"/>
      <c r="K183" s="143"/>
      <c r="L183" s="132"/>
      <c r="M183" s="143"/>
      <c r="N183" s="132"/>
      <c r="O183" s="132"/>
    </row>
    <row r="184" spans="1:15" ht="78.75" outlineLevel="1">
      <c r="A184" s="153" t="s">
        <v>20</v>
      </c>
      <c r="B184" s="154" t="s">
        <v>895</v>
      </c>
      <c r="C184" s="155" t="s">
        <v>786</v>
      </c>
      <c r="D184" s="191">
        <v>529</v>
      </c>
      <c r="E184" s="192">
        <v>31236</v>
      </c>
      <c r="F184" s="157">
        <f aca="true" t="shared" si="7" ref="F184:F196">E184</f>
        <v>31236</v>
      </c>
      <c r="G184" s="156"/>
      <c r="H184" s="158"/>
      <c r="I184" s="159"/>
      <c r="L184" s="132"/>
      <c r="M184" s="143"/>
      <c r="N184" s="132"/>
      <c r="O184" s="132"/>
    </row>
    <row r="185" spans="1:15" ht="78.75" outlineLevel="1">
      <c r="A185" s="153" t="s">
        <v>22</v>
      </c>
      <c r="B185" s="154" t="s">
        <v>896</v>
      </c>
      <c r="C185" s="155" t="s">
        <v>786</v>
      </c>
      <c r="D185" s="191">
        <v>1579</v>
      </c>
      <c r="E185" s="183">
        <v>127818</v>
      </c>
      <c r="F185" s="157">
        <f t="shared" si="7"/>
        <v>127818</v>
      </c>
      <c r="G185" s="156"/>
      <c r="H185" s="158"/>
      <c r="I185" s="159"/>
      <c r="L185" s="132"/>
      <c r="M185" s="143"/>
      <c r="N185" s="132"/>
      <c r="O185" s="132"/>
    </row>
    <row r="186" spans="1:15" ht="63" outlineLevel="1">
      <c r="A186" s="153" t="s">
        <v>51</v>
      </c>
      <c r="B186" s="154" t="s">
        <v>897</v>
      </c>
      <c r="C186" s="155" t="s">
        <v>786</v>
      </c>
      <c r="D186" s="193">
        <v>332</v>
      </c>
      <c r="E186" s="192">
        <v>40877</v>
      </c>
      <c r="F186" s="157">
        <f t="shared" si="7"/>
        <v>40877</v>
      </c>
      <c r="G186" s="156"/>
      <c r="H186" s="158"/>
      <c r="I186" s="159"/>
      <c r="L186" s="132"/>
      <c r="M186" s="143"/>
      <c r="N186" s="132"/>
      <c r="O186" s="132"/>
    </row>
    <row r="187" spans="1:15" ht="63" outlineLevel="1">
      <c r="A187" s="153" t="s">
        <v>76</v>
      </c>
      <c r="B187" s="154" t="s">
        <v>898</v>
      </c>
      <c r="C187" s="155" t="s">
        <v>786</v>
      </c>
      <c r="D187" s="191">
        <v>1473</v>
      </c>
      <c r="E187" s="183">
        <v>130470</v>
      </c>
      <c r="F187" s="157">
        <f t="shared" si="7"/>
        <v>130470</v>
      </c>
      <c r="G187" s="156"/>
      <c r="H187" s="158"/>
      <c r="I187" s="159"/>
      <c r="L187" s="132"/>
      <c r="M187" s="143"/>
      <c r="N187" s="132"/>
      <c r="O187" s="132"/>
    </row>
    <row r="188" spans="1:15" ht="94.5" outlineLevel="1">
      <c r="A188" s="153" t="s">
        <v>129</v>
      </c>
      <c r="B188" s="154" t="s">
        <v>899</v>
      </c>
      <c r="C188" s="155" t="s">
        <v>786</v>
      </c>
      <c r="D188" s="191">
        <v>2795</v>
      </c>
      <c r="E188" s="194">
        <v>61815</v>
      </c>
      <c r="F188" s="157">
        <f t="shared" si="7"/>
        <v>61815</v>
      </c>
      <c r="G188" s="156"/>
      <c r="H188" s="158"/>
      <c r="I188" s="159"/>
      <c r="L188" s="132"/>
      <c r="M188" s="143"/>
      <c r="N188" s="132"/>
      <c r="O188" s="132"/>
    </row>
    <row r="189" spans="1:15" ht="63" outlineLevel="1">
      <c r="A189" s="153" t="s">
        <v>130</v>
      </c>
      <c r="B189" s="154" t="s">
        <v>900</v>
      </c>
      <c r="C189" s="155" t="s">
        <v>786</v>
      </c>
      <c r="D189" s="193">
        <v>977</v>
      </c>
      <c r="E189" s="194">
        <v>41158</v>
      </c>
      <c r="F189" s="157">
        <f t="shared" si="7"/>
        <v>41158</v>
      </c>
      <c r="G189" s="156"/>
      <c r="H189" s="158"/>
      <c r="I189" s="159"/>
      <c r="L189" s="132"/>
      <c r="M189" s="143"/>
      <c r="N189" s="132"/>
      <c r="O189" s="132"/>
    </row>
    <row r="190" spans="1:15" ht="110.25" outlineLevel="1">
      <c r="A190" s="153" t="s">
        <v>131</v>
      </c>
      <c r="B190" s="171" t="s">
        <v>901</v>
      </c>
      <c r="C190" s="155" t="s">
        <v>786</v>
      </c>
      <c r="D190" s="191">
        <v>1252</v>
      </c>
      <c r="E190" s="194">
        <v>30831</v>
      </c>
      <c r="F190" s="157">
        <f t="shared" si="7"/>
        <v>30831</v>
      </c>
      <c r="G190" s="156"/>
      <c r="H190" s="158"/>
      <c r="I190" s="159"/>
      <c r="L190" s="132"/>
      <c r="M190" s="143"/>
      <c r="N190" s="132"/>
      <c r="O190" s="132"/>
    </row>
    <row r="191" spans="1:15" ht="78.75" outlineLevel="1">
      <c r="A191" s="153" t="s">
        <v>132</v>
      </c>
      <c r="B191" s="154" t="s">
        <v>902</v>
      </c>
      <c r="C191" s="155" t="s">
        <v>786</v>
      </c>
      <c r="D191" s="191">
        <v>453</v>
      </c>
      <c r="E191" s="192">
        <v>28756</v>
      </c>
      <c r="F191" s="157">
        <f t="shared" si="7"/>
        <v>28756</v>
      </c>
      <c r="G191" s="156"/>
      <c r="H191" s="158"/>
      <c r="I191" s="159"/>
      <c r="L191" s="132"/>
      <c r="M191" s="143"/>
      <c r="N191" s="132"/>
      <c r="O191" s="132"/>
    </row>
    <row r="192" spans="1:15" ht="63" outlineLevel="1">
      <c r="A192" s="153" t="s">
        <v>133</v>
      </c>
      <c r="B192" s="154" t="s">
        <v>903</v>
      </c>
      <c r="C192" s="155" t="s">
        <v>786</v>
      </c>
      <c r="D192" s="191">
        <v>1710</v>
      </c>
      <c r="E192" s="192">
        <v>27212</v>
      </c>
      <c r="F192" s="157">
        <f t="shared" si="7"/>
        <v>27212</v>
      </c>
      <c r="G192" s="156"/>
      <c r="H192" s="158"/>
      <c r="I192" s="159"/>
      <c r="L192" s="132"/>
      <c r="M192" s="143"/>
      <c r="N192" s="132"/>
      <c r="O192" s="132"/>
    </row>
    <row r="193" spans="1:15" ht="110.25" outlineLevel="1">
      <c r="A193" s="153" t="s">
        <v>134</v>
      </c>
      <c r="B193" s="171" t="s">
        <v>904</v>
      </c>
      <c r="C193" s="155" t="s">
        <v>786</v>
      </c>
      <c r="D193" s="191">
        <v>3824</v>
      </c>
      <c r="E193" s="194">
        <v>235568</v>
      </c>
      <c r="F193" s="157">
        <f t="shared" si="7"/>
        <v>235568</v>
      </c>
      <c r="G193" s="156"/>
      <c r="H193" s="158"/>
      <c r="I193" s="159"/>
      <c r="L193" s="132"/>
      <c r="M193" s="143"/>
      <c r="N193" s="132"/>
      <c r="O193" s="132"/>
    </row>
    <row r="194" spans="1:15" ht="63" outlineLevel="1">
      <c r="A194" s="153" t="s">
        <v>135</v>
      </c>
      <c r="B194" s="154" t="s">
        <v>905</v>
      </c>
      <c r="C194" s="155" t="s">
        <v>786</v>
      </c>
      <c r="D194" s="195">
        <v>2688</v>
      </c>
      <c r="E194" s="194">
        <v>43427</v>
      </c>
      <c r="F194" s="157">
        <f t="shared" si="7"/>
        <v>43427</v>
      </c>
      <c r="G194" s="156"/>
      <c r="H194" s="158"/>
      <c r="I194" s="159"/>
      <c r="L194" s="132"/>
      <c r="M194" s="143"/>
      <c r="N194" s="132"/>
      <c r="O194" s="132"/>
    </row>
    <row r="195" spans="1:15" ht="47.25" outlineLevel="1">
      <c r="A195" s="153" t="s">
        <v>136</v>
      </c>
      <c r="B195" s="154" t="s">
        <v>906</v>
      </c>
      <c r="C195" s="155" t="s">
        <v>786</v>
      </c>
      <c r="D195" s="191">
        <v>5370</v>
      </c>
      <c r="E195" s="194">
        <v>121738</v>
      </c>
      <c r="F195" s="157">
        <f t="shared" si="7"/>
        <v>121738</v>
      </c>
      <c r="G195" s="156"/>
      <c r="H195" s="158"/>
      <c r="I195" s="159"/>
      <c r="L195" s="132"/>
      <c r="M195" s="143"/>
      <c r="N195" s="132"/>
      <c r="O195" s="132"/>
    </row>
    <row r="196" spans="1:15" ht="47.25" outlineLevel="1">
      <c r="A196" s="153" t="s">
        <v>137</v>
      </c>
      <c r="B196" s="154" t="s">
        <v>907</v>
      </c>
      <c r="C196" s="155" t="s">
        <v>786</v>
      </c>
      <c r="D196" s="191">
        <v>2041</v>
      </c>
      <c r="E196" s="194">
        <v>59772</v>
      </c>
      <c r="F196" s="157">
        <f t="shared" si="7"/>
        <v>59772</v>
      </c>
      <c r="G196" s="156"/>
      <c r="H196" s="158"/>
      <c r="I196" s="159"/>
      <c r="L196" s="132"/>
      <c r="M196" s="143"/>
      <c r="N196" s="132"/>
      <c r="O196" s="132"/>
    </row>
    <row r="197" spans="1:15" s="142" customFormat="1" ht="31.5">
      <c r="A197" s="144" t="s">
        <v>4</v>
      </c>
      <c r="B197" s="145" t="s">
        <v>801</v>
      </c>
      <c r="C197" s="146"/>
      <c r="D197" s="147"/>
      <c r="E197" s="148">
        <f>E198+E212</f>
        <v>29824</v>
      </c>
      <c r="F197" s="148">
        <f>F198+F212</f>
        <v>29824</v>
      </c>
      <c r="G197" s="147"/>
      <c r="H197" s="150"/>
      <c r="I197" s="151"/>
      <c r="K197" s="143"/>
      <c r="L197" s="132"/>
      <c r="M197" s="143"/>
      <c r="N197" s="132"/>
      <c r="O197" s="132"/>
    </row>
    <row r="198" spans="1:15" s="181" customFormat="1" ht="31.5" customHeight="1">
      <c r="A198" s="160" t="s">
        <v>15</v>
      </c>
      <c r="B198" s="161" t="s">
        <v>802</v>
      </c>
      <c r="C198" s="162" t="s">
        <v>782</v>
      </c>
      <c r="D198" s="163">
        <f>SUM(D199:D211)</f>
        <v>13</v>
      </c>
      <c r="E198" s="164">
        <f>SUM(E199:E211)</f>
        <v>23077</v>
      </c>
      <c r="F198" s="164">
        <f>SUM(F199:F211)</f>
        <v>23077</v>
      </c>
      <c r="G198" s="163"/>
      <c r="H198" s="165"/>
      <c r="I198" s="166"/>
      <c r="K198" s="182"/>
      <c r="L198" s="132"/>
      <c r="M198" s="143"/>
      <c r="N198" s="132"/>
      <c r="O198" s="132"/>
    </row>
    <row r="199" spans="1:15" ht="78.75" outlineLevel="1">
      <c r="A199" s="153" t="s">
        <v>16</v>
      </c>
      <c r="B199" s="154" t="s">
        <v>895</v>
      </c>
      <c r="C199" s="155" t="s">
        <v>782</v>
      </c>
      <c r="D199" s="195">
        <v>1</v>
      </c>
      <c r="E199" s="194">
        <v>1012</v>
      </c>
      <c r="F199" s="157">
        <f aca="true" t="shared" si="8" ref="F199:F211">E199</f>
        <v>1012</v>
      </c>
      <c r="G199" s="156"/>
      <c r="H199" s="158"/>
      <c r="I199" s="159"/>
      <c r="L199" s="132"/>
      <c r="M199" s="143"/>
      <c r="N199" s="132"/>
      <c r="O199" s="132"/>
    </row>
    <row r="200" spans="1:15" ht="78.75" outlineLevel="1">
      <c r="A200" s="153" t="s">
        <v>54</v>
      </c>
      <c r="B200" s="154" t="s">
        <v>896</v>
      </c>
      <c r="C200" s="155" t="s">
        <v>782</v>
      </c>
      <c r="D200" s="195">
        <v>1</v>
      </c>
      <c r="E200" s="194">
        <v>4141</v>
      </c>
      <c r="F200" s="157">
        <f t="shared" si="8"/>
        <v>4141</v>
      </c>
      <c r="G200" s="156"/>
      <c r="H200" s="158"/>
      <c r="I200" s="159"/>
      <c r="L200" s="132"/>
      <c r="M200" s="143"/>
      <c r="N200" s="132"/>
      <c r="O200" s="132"/>
    </row>
    <row r="201" spans="1:15" ht="63" outlineLevel="1">
      <c r="A201" s="153" t="s">
        <v>70</v>
      </c>
      <c r="B201" s="154" t="s">
        <v>897</v>
      </c>
      <c r="C201" s="155" t="s">
        <v>782</v>
      </c>
      <c r="D201" s="195">
        <v>1</v>
      </c>
      <c r="E201" s="194">
        <v>1324</v>
      </c>
      <c r="F201" s="157">
        <f t="shared" si="8"/>
        <v>1324</v>
      </c>
      <c r="G201" s="156"/>
      <c r="H201" s="158"/>
      <c r="I201" s="159"/>
      <c r="L201" s="132"/>
      <c r="M201" s="143"/>
      <c r="N201" s="132"/>
      <c r="O201" s="132"/>
    </row>
    <row r="202" spans="1:15" ht="63" outlineLevel="1">
      <c r="A202" s="153" t="s">
        <v>77</v>
      </c>
      <c r="B202" s="154" t="s">
        <v>898</v>
      </c>
      <c r="C202" s="155" t="s">
        <v>782</v>
      </c>
      <c r="D202" s="195">
        <v>1</v>
      </c>
      <c r="E202" s="194">
        <v>4227</v>
      </c>
      <c r="F202" s="157">
        <f t="shared" si="8"/>
        <v>4227</v>
      </c>
      <c r="G202" s="156"/>
      <c r="H202" s="158"/>
      <c r="I202" s="159"/>
      <c r="L202" s="132"/>
      <c r="M202" s="143"/>
      <c r="N202" s="132"/>
      <c r="O202" s="132"/>
    </row>
    <row r="203" spans="1:15" ht="94.5" outlineLevel="1">
      <c r="A203" s="153" t="s">
        <v>160</v>
      </c>
      <c r="B203" s="154" t="s">
        <v>899</v>
      </c>
      <c r="C203" s="155" t="s">
        <v>782</v>
      </c>
      <c r="D203" s="195">
        <v>1</v>
      </c>
      <c r="E203" s="194">
        <v>2003</v>
      </c>
      <c r="F203" s="157">
        <f t="shared" si="8"/>
        <v>2003</v>
      </c>
      <c r="G203" s="156"/>
      <c r="H203" s="158"/>
      <c r="I203" s="159"/>
      <c r="L203" s="132"/>
      <c r="M203" s="143"/>
      <c r="N203" s="132"/>
      <c r="O203" s="132"/>
    </row>
    <row r="204" spans="1:15" ht="63" outlineLevel="1">
      <c r="A204" s="153" t="s">
        <v>161</v>
      </c>
      <c r="B204" s="154" t="s">
        <v>900</v>
      </c>
      <c r="C204" s="155" t="s">
        <v>782</v>
      </c>
      <c r="D204" s="195">
        <v>1</v>
      </c>
      <c r="E204" s="194">
        <v>1334</v>
      </c>
      <c r="F204" s="157">
        <f t="shared" si="8"/>
        <v>1334</v>
      </c>
      <c r="G204" s="156"/>
      <c r="H204" s="158"/>
      <c r="I204" s="159"/>
      <c r="L204" s="132"/>
      <c r="M204" s="143"/>
      <c r="N204" s="132"/>
      <c r="O204" s="132"/>
    </row>
    <row r="205" spans="1:15" ht="110.25" outlineLevel="1">
      <c r="A205" s="153" t="s">
        <v>162</v>
      </c>
      <c r="B205" s="171" t="s">
        <v>901</v>
      </c>
      <c r="C205" s="155" t="s">
        <v>782</v>
      </c>
      <c r="D205" s="195">
        <v>1</v>
      </c>
      <c r="E205" s="194">
        <v>999</v>
      </c>
      <c r="F205" s="157">
        <f t="shared" si="8"/>
        <v>999</v>
      </c>
      <c r="G205" s="156"/>
      <c r="H205" s="158"/>
      <c r="I205" s="159"/>
      <c r="L205" s="132"/>
      <c r="M205" s="143"/>
      <c r="N205" s="132"/>
      <c r="O205" s="132"/>
    </row>
    <row r="206" spans="1:15" ht="78.75" outlineLevel="1">
      <c r="A206" s="153" t="s">
        <v>163</v>
      </c>
      <c r="B206" s="154" t="s">
        <v>902</v>
      </c>
      <c r="C206" s="155" t="s">
        <v>782</v>
      </c>
      <c r="D206" s="195">
        <v>1</v>
      </c>
      <c r="E206" s="194">
        <v>932</v>
      </c>
      <c r="F206" s="157">
        <f t="shared" si="8"/>
        <v>932</v>
      </c>
      <c r="G206" s="156"/>
      <c r="H206" s="158"/>
      <c r="I206" s="159"/>
      <c r="L206" s="132"/>
      <c r="M206" s="143"/>
      <c r="N206" s="132"/>
      <c r="O206" s="132"/>
    </row>
    <row r="207" spans="1:15" ht="63" outlineLevel="1">
      <c r="A207" s="153" t="s">
        <v>164</v>
      </c>
      <c r="B207" s="154" t="s">
        <v>903</v>
      </c>
      <c r="C207" s="155" t="s">
        <v>782</v>
      </c>
      <c r="D207" s="195">
        <v>1</v>
      </c>
      <c r="E207" s="194">
        <v>882</v>
      </c>
      <c r="F207" s="157">
        <f t="shared" si="8"/>
        <v>882</v>
      </c>
      <c r="G207" s="156"/>
      <c r="H207" s="158"/>
      <c r="I207" s="159"/>
      <c r="L207" s="132"/>
      <c r="M207" s="143"/>
      <c r="N207" s="132"/>
      <c r="O207" s="132"/>
    </row>
    <row r="208" spans="1:15" ht="110.25" outlineLevel="1">
      <c r="A208" s="153" t="s">
        <v>165</v>
      </c>
      <c r="B208" s="171" t="s">
        <v>904</v>
      </c>
      <c r="C208" s="155" t="s">
        <v>782</v>
      </c>
      <c r="D208" s="195">
        <v>1</v>
      </c>
      <c r="E208" s="194">
        <v>3183</v>
      </c>
      <c r="F208" s="157">
        <f t="shared" si="8"/>
        <v>3183</v>
      </c>
      <c r="G208" s="156"/>
      <c r="H208" s="158"/>
      <c r="I208" s="159"/>
      <c r="L208" s="132"/>
      <c r="M208" s="143"/>
      <c r="N208" s="132"/>
      <c r="O208" s="132"/>
    </row>
    <row r="209" spans="1:15" ht="63" outlineLevel="1">
      <c r="A209" s="153" t="s">
        <v>166</v>
      </c>
      <c r="B209" s="154" t="s">
        <v>905</v>
      </c>
      <c r="C209" s="155" t="s">
        <v>782</v>
      </c>
      <c r="D209" s="195">
        <v>1</v>
      </c>
      <c r="E209" s="194">
        <v>587</v>
      </c>
      <c r="F209" s="157">
        <f t="shared" si="8"/>
        <v>587</v>
      </c>
      <c r="G209" s="156"/>
      <c r="H209" s="158"/>
      <c r="I209" s="159"/>
      <c r="L209" s="132"/>
      <c r="M209" s="143"/>
      <c r="N209" s="132"/>
      <c r="O209" s="132"/>
    </row>
    <row r="210" spans="1:15" ht="47.25" outlineLevel="1">
      <c r="A210" s="153" t="s">
        <v>167</v>
      </c>
      <c r="B210" s="154" t="s">
        <v>906</v>
      </c>
      <c r="C210" s="155" t="s">
        <v>782</v>
      </c>
      <c r="D210" s="195">
        <v>1</v>
      </c>
      <c r="E210" s="194">
        <v>1645</v>
      </c>
      <c r="F210" s="157">
        <f t="shared" si="8"/>
        <v>1645</v>
      </c>
      <c r="G210" s="156"/>
      <c r="H210" s="158"/>
      <c r="I210" s="159"/>
      <c r="L210" s="132"/>
      <c r="M210" s="143"/>
      <c r="N210" s="132"/>
      <c r="O210" s="132"/>
    </row>
    <row r="211" spans="1:15" ht="47.25" outlineLevel="1">
      <c r="A211" s="153" t="s">
        <v>168</v>
      </c>
      <c r="B211" s="154" t="s">
        <v>907</v>
      </c>
      <c r="C211" s="155" t="s">
        <v>782</v>
      </c>
      <c r="D211" s="195">
        <v>1</v>
      </c>
      <c r="E211" s="194">
        <v>808</v>
      </c>
      <c r="F211" s="157">
        <f t="shared" si="8"/>
        <v>808</v>
      </c>
      <c r="G211" s="156"/>
      <c r="H211" s="158"/>
      <c r="I211" s="159"/>
      <c r="L211" s="132"/>
      <c r="M211" s="143"/>
      <c r="N211" s="132"/>
      <c r="O211" s="132"/>
    </row>
    <row r="212" spans="1:15" s="181" customFormat="1" ht="32.25" customHeight="1">
      <c r="A212" s="160" t="s">
        <v>17</v>
      </c>
      <c r="B212" s="161" t="s">
        <v>803</v>
      </c>
      <c r="C212" s="162" t="s">
        <v>782</v>
      </c>
      <c r="D212" s="163">
        <f>SUM(D213:D225)</f>
        <v>13</v>
      </c>
      <c r="E212" s="187">
        <f>SUM(E213:E225)</f>
        <v>6747</v>
      </c>
      <c r="F212" s="187">
        <f>SUM(F213:F225)</f>
        <v>6747</v>
      </c>
      <c r="G212" s="163"/>
      <c r="H212" s="165"/>
      <c r="I212" s="166"/>
      <c r="K212" s="182"/>
      <c r="L212" s="132"/>
      <c r="M212" s="143"/>
      <c r="N212" s="132"/>
      <c r="O212" s="132"/>
    </row>
    <row r="213" spans="1:15" ht="78.75" outlineLevel="1">
      <c r="A213" s="153" t="s">
        <v>18</v>
      </c>
      <c r="B213" s="154" t="s">
        <v>895</v>
      </c>
      <c r="C213" s="155" t="s">
        <v>782</v>
      </c>
      <c r="D213" s="195">
        <v>1</v>
      </c>
      <c r="E213" s="194">
        <v>350</v>
      </c>
      <c r="F213" s="157">
        <f aca="true" t="shared" si="9" ref="F213:F225">E213</f>
        <v>350</v>
      </c>
      <c r="G213" s="156"/>
      <c r="H213" s="158"/>
      <c r="I213" s="159"/>
      <c r="L213" s="132"/>
      <c r="M213" s="143"/>
      <c r="N213" s="132"/>
      <c r="O213" s="132"/>
    </row>
    <row r="214" spans="1:15" ht="78.75" outlineLevel="1">
      <c r="A214" s="153" t="s">
        <v>71</v>
      </c>
      <c r="B214" s="154" t="s">
        <v>896</v>
      </c>
      <c r="C214" s="155" t="s">
        <v>782</v>
      </c>
      <c r="D214" s="195">
        <v>1</v>
      </c>
      <c r="E214" s="194">
        <v>1432</v>
      </c>
      <c r="F214" s="157">
        <f t="shared" si="9"/>
        <v>1432</v>
      </c>
      <c r="G214" s="156"/>
      <c r="H214" s="158"/>
      <c r="I214" s="159"/>
      <c r="L214" s="132"/>
      <c r="M214" s="143"/>
      <c r="N214" s="132"/>
      <c r="O214" s="132"/>
    </row>
    <row r="215" spans="1:15" ht="63" outlineLevel="1">
      <c r="A215" s="153" t="s">
        <v>72</v>
      </c>
      <c r="B215" s="154" t="s">
        <v>897</v>
      </c>
      <c r="C215" s="155" t="s">
        <v>782</v>
      </c>
      <c r="D215" s="195">
        <v>1</v>
      </c>
      <c r="E215" s="194">
        <v>458</v>
      </c>
      <c r="F215" s="157">
        <f t="shared" si="9"/>
        <v>458</v>
      </c>
      <c r="G215" s="156"/>
      <c r="H215" s="158"/>
      <c r="I215" s="159"/>
      <c r="L215" s="132"/>
      <c r="M215" s="143"/>
      <c r="N215" s="132"/>
      <c r="O215" s="132"/>
    </row>
    <row r="216" spans="1:15" ht="63" outlineLevel="1">
      <c r="A216" s="153" t="s">
        <v>78</v>
      </c>
      <c r="B216" s="154" t="s">
        <v>898</v>
      </c>
      <c r="C216" s="155" t="s">
        <v>782</v>
      </c>
      <c r="D216" s="195">
        <v>1</v>
      </c>
      <c r="E216" s="194">
        <v>1461</v>
      </c>
      <c r="F216" s="157">
        <f t="shared" si="9"/>
        <v>1461</v>
      </c>
      <c r="G216" s="156"/>
      <c r="H216" s="158"/>
      <c r="I216" s="159"/>
      <c r="L216" s="132"/>
      <c r="M216" s="143"/>
      <c r="N216" s="132"/>
      <c r="O216" s="132"/>
    </row>
    <row r="217" spans="1:15" ht="94.5" outlineLevel="1">
      <c r="A217" s="153" t="s">
        <v>175</v>
      </c>
      <c r="B217" s="154" t="s">
        <v>899</v>
      </c>
      <c r="C217" s="155" t="s">
        <v>782</v>
      </c>
      <c r="D217" s="195">
        <v>1</v>
      </c>
      <c r="E217" s="194">
        <v>692</v>
      </c>
      <c r="F217" s="157">
        <f t="shared" si="9"/>
        <v>692</v>
      </c>
      <c r="G217" s="156"/>
      <c r="H217" s="158"/>
      <c r="I217" s="159"/>
      <c r="L217" s="132"/>
      <c r="M217" s="143"/>
      <c r="N217" s="132"/>
      <c r="O217" s="132"/>
    </row>
    <row r="218" spans="1:15" ht="63" outlineLevel="1">
      <c r="A218" s="153" t="s">
        <v>176</v>
      </c>
      <c r="B218" s="154" t="s">
        <v>900</v>
      </c>
      <c r="C218" s="155" t="s">
        <v>782</v>
      </c>
      <c r="D218" s="195">
        <v>1</v>
      </c>
      <c r="E218" s="194">
        <v>461</v>
      </c>
      <c r="F218" s="157">
        <f t="shared" si="9"/>
        <v>461</v>
      </c>
      <c r="G218" s="156"/>
      <c r="H218" s="158"/>
      <c r="I218" s="159"/>
      <c r="L218" s="132"/>
      <c r="M218" s="143"/>
      <c r="N218" s="132"/>
      <c r="O218" s="132"/>
    </row>
    <row r="219" spans="1:15" ht="110.25" outlineLevel="1">
      <c r="A219" s="153" t="s">
        <v>177</v>
      </c>
      <c r="B219" s="171" t="s">
        <v>901</v>
      </c>
      <c r="C219" s="155" t="s">
        <v>782</v>
      </c>
      <c r="D219" s="195">
        <v>1</v>
      </c>
      <c r="E219" s="194">
        <v>345</v>
      </c>
      <c r="F219" s="157">
        <f t="shared" si="9"/>
        <v>345</v>
      </c>
      <c r="G219" s="156"/>
      <c r="H219" s="158"/>
      <c r="I219" s="159"/>
      <c r="L219" s="132"/>
      <c r="M219" s="143"/>
      <c r="N219" s="132"/>
      <c r="O219" s="132"/>
    </row>
    <row r="220" spans="1:15" ht="78.75" outlineLevel="1">
      <c r="A220" s="153" t="s">
        <v>178</v>
      </c>
      <c r="B220" s="154" t="s">
        <v>902</v>
      </c>
      <c r="C220" s="155" t="s">
        <v>782</v>
      </c>
      <c r="D220" s="195">
        <v>1</v>
      </c>
      <c r="E220" s="194">
        <v>322</v>
      </c>
      <c r="F220" s="157">
        <f t="shared" si="9"/>
        <v>322</v>
      </c>
      <c r="G220" s="156"/>
      <c r="H220" s="158"/>
      <c r="I220" s="159"/>
      <c r="L220" s="132"/>
      <c r="M220" s="143"/>
      <c r="N220" s="132"/>
      <c r="O220" s="132"/>
    </row>
    <row r="221" spans="1:15" ht="63" outlineLevel="1">
      <c r="A221" s="153" t="s">
        <v>179</v>
      </c>
      <c r="B221" s="154" t="s">
        <v>903</v>
      </c>
      <c r="C221" s="155" t="s">
        <v>782</v>
      </c>
      <c r="D221" s="195">
        <v>1</v>
      </c>
      <c r="E221" s="194">
        <v>305</v>
      </c>
      <c r="F221" s="157">
        <f t="shared" si="9"/>
        <v>305</v>
      </c>
      <c r="G221" s="156"/>
      <c r="H221" s="158"/>
      <c r="I221" s="159"/>
      <c r="L221" s="132"/>
      <c r="M221" s="143"/>
      <c r="N221" s="132"/>
      <c r="O221" s="132"/>
    </row>
    <row r="222" spans="1:15" ht="110.25" outlineLevel="1">
      <c r="A222" s="153" t="s">
        <v>180</v>
      </c>
      <c r="B222" s="171" t="s">
        <v>904</v>
      </c>
      <c r="C222" s="155" t="s">
        <v>782</v>
      </c>
      <c r="D222" s="195">
        <v>1</v>
      </c>
      <c r="E222" s="194">
        <v>471</v>
      </c>
      <c r="F222" s="157">
        <f t="shared" si="9"/>
        <v>471</v>
      </c>
      <c r="G222" s="156"/>
      <c r="H222" s="158"/>
      <c r="I222" s="159"/>
      <c r="L222" s="132"/>
      <c r="M222" s="143"/>
      <c r="N222" s="132"/>
      <c r="O222" s="132"/>
    </row>
    <row r="223" spans="1:15" ht="63" outlineLevel="1">
      <c r="A223" s="153" t="s">
        <v>181</v>
      </c>
      <c r="B223" s="154" t="s">
        <v>905</v>
      </c>
      <c r="C223" s="155" t="s">
        <v>782</v>
      </c>
      <c r="D223" s="195">
        <v>1</v>
      </c>
      <c r="E223" s="194">
        <v>87</v>
      </c>
      <c r="F223" s="157">
        <f t="shared" si="9"/>
        <v>87</v>
      </c>
      <c r="G223" s="156"/>
      <c r="H223" s="158"/>
      <c r="I223" s="159"/>
      <c r="L223" s="132"/>
      <c r="M223" s="143"/>
      <c r="N223" s="132"/>
      <c r="O223" s="132"/>
    </row>
    <row r="224" spans="1:15" ht="47.25" outlineLevel="1">
      <c r="A224" s="153" t="s">
        <v>182</v>
      </c>
      <c r="B224" s="154" t="s">
        <v>906</v>
      </c>
      <c r="C224" s="155" t="s">
        <v>782</v>
      </c>
      <c r="D224" s="195">
        <v>1</v>
      </c>
      <c r="E224" s="194">
        <v>243</v>
      </c>
      <c r="F224" s="157">
        <f t="shared" si="9"/>
        <v>243</v>
      </c>
      <c r="G224" s="156"/>
      <c r="H224" s="158"/>
      <c r="I224" s="159"/>
      <c r="L224" s="132"/>
      <c r="M224" s="143"/>
      <c r="N224" s="132"/>
      <c r="O224" s="132"/>
    </row>
    <row r="225" spans="1:15" ht="47.25" outlineLevel="1">
      <c r="A225" s="153" t="s">
        <v>183</v>
      </c>
      <c r="B225" s="154" t="s">
        <v>907</v>
      </c>
      <c r="C225" s="155" t="s">
        <v>782</v>
      </c>
      <c r="D225" s="195">
        <v>1</v>
      </c>
      <c r="E225" s="194">
        <v>120</v>
      </c>
      <c r="F225" s="157">
        <f t="shared" si="9"/>
        <v>120</v>
      </c>
      <c r="G225" s="156"/>
      <c r="H225" s="158"/>
      <c r="I225" s="159"/>
      <c r="L225" s="132"/>
      <c r="M225" s="143"/>
      <c r="N225" s="132"/>
      <c r="O225" s="132"/>
    </row>
    <row r="226" spans="1:15" s="142" customFormat="1" ht="31.5">
      <c r="A226" s="144" t="s">
        <v>23</v>
      </c>
      <c r="B226" s="145" t="s">
        <v>804</v>
      </c>
      <c r="C226" s="146" t="s">
        <v>261</v>
      </c>
      <c r="D226" s="147">
        <f>SUM(D227:D234)</f>
        <v>8</v>
      </c>
      <c r="E226" s="196">
        <f>SUM(E227:E234)</f>
        <v>113029</v>
      </c>
      <c r="F226" s="196">
        <f>SUM(F227:F234)</f>
        <v>113029</v>
      </c>
      <c r="G226" s="147"/>
      <c r="H226" s="150"/>
      <c r="I226" s="151"/>
      <c r="K226" s="143"/>
      <c r="L226" s="132"/>
      <c r="M226" s="143"/>
      <c r="N226" s="132"/>
      <c r="O226" s="132"/>
    </row>
    <row r="227" spans="1:15" ht="47.25" outlineLevel="1">
      <c r="A227" s="153" t="s">
        <v>9</v>
      </c>
      <c r="B227" s="154" t="s">
        <v>908</v>
      </c>
      <c r="C227" s="155" t="s">
        <v>261</v>
      </c>
      <c r="D227" s="195">
        <v>1</v>
      </c>
      <c r="E227" s="194">
        <v>18746</v>
      </c>
      <c r="F227" s="157">
        <f aca="true" t="shared" si="10" ref="F227:F234">E227</f>
        <v>18746</v>
      </c>
      <c r="G227" s="156"/>
      <c r="H227" s="158"/>
      <c r="I227" s="159"/>
      <c r="L227" s="132"/>
      <c r="M227" s="143"/>
      <c r="N227" s="132"/>
      <c r="O227" s="132"/>
    </row>
    <row r="228" spans="1:15" ht="47.25" outlineLevel="1">
      <c r="A228" s="153" t="s">
        <v>10</v>
      </c>
      <c r="B228" s="154" t="s">
        <v>909</v>
      </c>
      <c r="C228" s="155" t="s">
        <v>261</v>
      </c>
      <c r="D228" s="195">
        <v>1</v>
      </c>
      <c r="E228" s="194">
        <v>13483</v>
      </c>
      <c r="F228" s="157">
        <f t="shared" si="10"/>
        <v>13483</v>
      </c>
      <c r="G228" s="156"/>
      <c r="H228" s="158"/>
      <c r="I228" s="159"/>
      <c r="L228" s="132"/>
      <c r="M228" s="143"/>
      <c r="N228" s="132"/>
      <c r="O228" s="132"/>
    </row>
    <row r="229" spans="1:15" ht="47.25" outlineLevel="1">
      <c r="A229" s="153" t="s">
        <v>11</v>
      </c>
      <c r="B229" s="154" t="s">
        <v>910</v>
      </c>
      <c r="C229" s="155" t="s">
        <v>261</v>
      </c>
      <c r="D229" s="195">
        <v>1</v>
      </c>
      <c r="E229" s="194">
        <v>13493</v>
      </c>
      <c r="F229" s="157">
        <f t="shared" si="10"/>
        <v>13493</v>
      </c>
      <c r="G229" s="156"/>
      <c r="H229" s="158"/>
      <c r="I229" s="159"/>
      <c r="L229" s="132"/>
      <c r="M229" s="143"/>
      <c r="N229" s="132"/>
      <c r="O229" s="132"/>
    </row>
    <row r="230" spans="1:15" ht="47.25" outlineLevel="1">
      <c r="A230" s="153" t="s">
        <v>191</v>
      </c>
      <c r="B230" s="154" t="s">
        <v>911</v>
      </c>
      <c r="C230" s="155" t="s">
        <v>261</v>
      </c>
      <c r="D230" s="195">
        <v>1</v>
      </c>
      <c r="E230" s="194">
        <v>13426</v>
      </c>
      <c r="F230" s="157">
        <f t="shared" si="10"/>
        <v>13426</v>
      </c>
      <c r="G230" s="156"/>
      <c r="H230" s="158"/>
      <c r="I230" s="159"/>
      <c r="L230" s="132"/>
      <c r="M230" s="143"/>
      <c r="N230" s="132"/>
      <c r="O230" s="132"/>
    </row>
    <row r="231" spans="1:15" ht="47.25" outlineLevel="1">
      <c r="A231" s="153" t="s">
        <v>192</v>
      </c>
      <c r="B231" s="154" t="s">
        <v>912</v>
      </c>
      <c r="C231" s="155" t="s">
        <v>261</v>
      </c>
      <c r="D231" s="195">
        <v>1</v>
      </c>
      <c r="E231" s="194">
        <v>13421</v>
      </c>
      <c r="F231" s="157">
        <f t="shared" si="10"/>
        <v>13421</v>
      </c>
      <c r="G231" s="156"/>
      <c r="H231" s="158"/>
      <c r="I231" s="159"/>
      <c r="L231" s="132"/>
      <c r="M231" s="143"/>
      <c r="N231" s="132"/>
      <c r="O231" s="132"/>
    </row>
    <row r="232" spans="1:15" ht="47.25" outlineLevel="1">
      <c r="A232" s="153" t="s">
        <v>193</v>
      </c>
      <c r="B232" s="154" t="s">
        <v>913</v>
      </c>
      <c r="C232" s="155" t="s">
        <v>261</v>
      </c>
      <c r="D232" s="195">
        <v>1</v>
      </c>
      <c r="E232" s="194">
        <v>13439</v>
      </c>
      <c r="F232" s="157">
        <f t="shared" si="10"/>
        <v>13439</v>
      </c>
      <c r="G232" s="156"/>
      <c r="H232" s="158"/>
      <c r="I232" s="159"/>
      <c r="L232" s="132"/>
      <c r="M232" s="143"/>
      <c r="N232" s="132"/>
      <c r="O232" s="132"/>
    </row>
    <row r="233" spans="1:15" ht="47.25" outlineLevel="1">
      <c r="A233" s="153" t="s">
        <v>194</v>
      </c>
      <c r="B233" s="154" t="s">
        <v>914</v>
      </c>
      <c r="C233" s="155" t="s">
        <v>261</v>
      </c>
      <c r="D233" s="195">
        <v>1</v>
      </c>
      <c r="E233" s="194">
        <v>13506</v>
      </c>
      <c r="F233" s="157">
        <f t="shared" si="10"/>
        <v>13506</v>
      </c>
      <c r="G233" s="156"/>
      <c r="H233" s="158"/>
      <c r="I233" s="159"/>
      <c r="L233" s="132"/>
      <c r="M233" s="143"/>
      <c r="N233" s="132"/>
      <c r="O233" s="132"/>
    </row>
    <row r="234" spans="1:15" ht="47.25" outlineLevel="1">
      <c r="A234" s="153" t="s">
        <v>195</v>
      </c>
      <c r="B234" s="154" t="s">
        <v>915</v>
      </c>
      <c r="C234" s="155" t="s">
        <v>261</v>
      </c>
      <c r="D234" s="195">
        <v>1</v>
      </c>
      <c r="E234" s="194">
        <v>13515</v>
      </c>
      <c r="F234" s="157">
        <f t="shared" si="10"/>
        <v>13515</v>
      </c>
      <c r="G234" s="156"/>
      <c r="H234" s="158"/>
      <c r="I234" s="159"/>
      <c r="L234" s="132"/>
      <c r="M234" s="143"/>
      <c r="N234" s="132"/>
      <c r="O234" s="132"/>
    </row>
    <row r="235" spans="1:15" s="142" customFormat="1" ht="33" customHeight="1">
      <c r="A235" s="144" t="s">
        <v>61</v>
      </c>
      <c r="B235" s="145" t="s">
        <v>916</v>
      </c>
      <c r="C235" s="146" t="str">
        <f>C236</f>
        <v>объект</v>
      </c>
      <c r="D235" s="147">
        <f>D236</f>
        <v>1</v>
      </c>
      <c r="E235" s="196">
        <f>E236</f>
        <v>32299</v>
      </c>
      <c r="F235" s="196">
        <f>F236</f>
        <v>32299</v>
      </c>
      <c r="G235" s="147"/>
      <c r="H235" s="150"/>
      <c r="I235" s="151"/>
      <c r="K235" s="143"/>
      <c r="L235" s="132"/>
      <c r="M235" s="143"/>
      <c r="N235" s="132"/>
      <c r="O235" s="132"/>
    </row>
    <row r="236" spans="1:15" ht="15.75" outlineLevel="1">
      <c r="A236" s="153" t="s">
        <v>85</v>
      </c>
      <c r="B236" s="154" t="s">
        <v>917</v>
      </c>
      <c r="C236" s="155" t="s">
        <v>261</v>
      </c>
      <c r="D236" s="195">
        <v>1</v>
      </c>
      <c r="E236" s="194">
        <v>32299</v>
      </c>
      <c r="F236" s="157">
        <f>E236</f>
        <v>32299</v>
      </c>
      <c r="G236" s="156"/>
      <c r="H236" s="158"/>
      <c r="I236" s="159"/>
      <c r="L236" s="132"/>
      <c r="M236" s="143"/>
      <c r="N236" s="132"/>
      <c r="O236" s="132"/>
    </row>
    <row r="237" spans="1:15" s="142" customFormat="1" ht="15.75">
      <c r="A237" s="144" t="s">
        <v>62</v>
      </c>
      <c r="B237" s="145" t="s">
        <v>918</v>
      </c>
      <c r="C237" s="146"/>
      <c r="D237" s="147"/>
      <c r="E237" s="196">
        <f>E238+E259</f>
        <v>66975</v>
      </c>
      <c r="F237" s="196">
        <f>F238+F259</f>
        <v>66975</v>
      </c>
      <c r="G237" s="147"/>
      <c r="H237" s="150"/>
      <c r="I237" s="151"/>
      <c r="K237" s="143"/>
      <c r="L237" s="132"/>
      <c r="M237" s="143"/>
      <c r="N237" s="132"/>
      <c r="O237" s="132"/>
    </row>
    <row r="238" spans="1:15" s="181" customFormat="1" ht="15.75" collapsed="1">
      <c r="A238" s="160" t="s">
        <v>123</v>
      </c>
      <c r="B238" s="161" t="s">
        <v>918</v>
      </c>
      <c r="C238" s="162" t="s">
        <v>821</v>
      </c>
      <c r="D238" s="163">
        <f>SUM(D239:D258)</f>
        <v>20</v>
      </c>
      <c r="E238" s="187">
        <f>SUM(E239:E258)</f>
        <v>59022</v>
      </c>
      <c r="F238" s="187">
        <f>SUM(F239:F258)</f>
        <v>59022</v>
      </c>
      <c r="G238" s="163"/>
      <c r="H238" s="165"/>
      <c r="I238" s="166"/>
      <c r="K238" s="182"/>
      <c r="L238" s="132"/>
      <c r="M238" s="143"/>
      <c r="N238" s="132"/>
      <c r="O238" s="132"/>
    </row>
    <row r="239" spans="1:15" ht="83.25" customHeight="1" outlineLevel="1">
      <c r="A239" s="153" t="s">
        <v>204</v>
      </c>
      <c r="B239" s="154" t="s">
        <v>919</v>
      </c>
      <c r="C239" s="155" t="s">
        <v>821</v>
      </c>
      <c r="D239" s="195">
        <v>1</v>
      </c>
      <c r="E239" s="194">
        <v>2701</v>
      </c>
      <c r="F239" s="157">
        <f>E239</f>
        <v>2701</v>
      </c>
      <c r="G239" s="156"/>
      <c r="H239" s="158"/>
      <c r="I239" s="159"/>
      <c r="L239" s="132"/>
      <c r="M239" s="143"/>
      <c r="N239" s="132"/>
      <c r="O239" s="132"/>
    </row>
    <row r="240" spans="1:15" ht="78.75" outlineLevel="1">
      <c r="A240" s="153" t="s">
        <v>205</v>
      </c>
      <c r="B240" s="154" t="s">
        <v>920</v>
      </c>
      <c r="C240" s="155" t="s">
        <v>821</v>
      </c>
      <c r="D240" s="195">
        <v>1</v>
      </c>
      <c r="E240" s="194">
        <v>1226</v>
      </c>
      <c r="F240" s="157">
        <f aca="true" t="shared" si="11" ref="F240:F288">E240</f>
        <v>1226</v>
      </c>
      <c r="G240" s="156"/>
      <c r="H240" s="158"/>
      <c r="I240" s="159"/>
      <c r="L240" s="132"/>
      <c r="M240" s="143"/>
      <c r="N240" s="132"/>
      <c r="O240" s="132"/>
    </row>
    <row r="241" spans="1:15" ht="63" outlineLevel="1">
      <c r="A241" s="153" t="s">
        <v>206</v>
      </c>
      <c r="B241" s="154" t="s">
        <v>921</v>
      </c>
      <c r="C241" s="155" t="s">
        <v>821</v>
      </c>
      <c r="D241" s="195">
        <v>1</v>
      </c>
      <c r="E241" s="194">
        <v>1721</v>
      </c>
      <c r="F241" s="157">
        <f t="shared" si="11"/>
        <v>1721</v>
      </c>
      <c r="G241" s="156"/>
      <c r="H241" s="158"/>
      <c r="I241" s="159"/>
      <c r="L241" s="132"/>
      <c r="M241" s="143"/>
      <c r="N241" s="132"/>
      <c r="O241" s="132"/>
    </row>
    <row r="242" spans="1:15" ht="63" outlineLevel="1">
      <c r="A242" s="153" t="s">
        <v>207</v>
      </c>
      <c r="B242" s="154" t="s">
        <v>922</v>
      </c>
      <c r="C242" s="155" t="s">
        <v>821</v>
      </c>
      <c r="D242" s="195">
        <v>1</v>
      </c>
      <c r="E242" s="194">
        <v>2662</v>
      </c>
      <c r="F242" s="157">
        <f t="shared" si="11"/>
        <v>2662</v>
      </c>
      <c r="G242" s="156"/>
      <c r="H242" s="158"/>
      <c r="I242" s="159"/>
      <c r="L242" s="132"/>
      <c r="M242" s="143"/>
      <c r="N242" s="132"/>
      <c r="O242" s="132"/>
    </row>
    <row r="243" spans="1:15" ht="78.75" outlineLevel="1">
      <c r="A243" s="153" t="s">
        <v>332</v>
      </c>
      <c r="B243" s="154" t="s">
        <v>923</v>
      </c>
      <c r="C243" s="155" t="s">
        <v>821</v>
      </c>
      <c r="D243" s="195">
        <v>1</v>
      </c>
      <c r="E243" s="194">
        <v>3879</v>
      </c>
      <c r="F243" s="157">
        <f t="shared" si="11"/>
        <v>3879</v>
      </c>
      <c r="G243" s="156"/>
      <c r="H243" s="158"/>
      <c r="I243" s="159"/>
      <c r="L243" s="132"/>
      <c r="M243" s="143"/>
      <c r="N243" s="132"/>
      <c r="O243" s="132"/>
    </row>
    <row r="244" spans="1:15" ht="63" outlineLevel="1">
      <c r="A244" s="153" t="s">
        <v>333</v>
      </c>
      <c r="B244" s="154" t="s">
        <v>924</v>
      </c>
      <c r="C244" s="155" t="s">
        <v>821</v>
      </c>
      <c r="D244" s="195">
        <v>1</v>
      </c>
      <c r="E244" s="194">
        <v>1628</v>
      </c>
      <c r="F244" s="157">
        <f t="shared" si="11"/>
        <v>1628</v>
      </c>
      <c r="G244" s="156"/>
      <c r="H244" s="158"/>
      <c r="I244" s="159"/>
      <c r="L244" s="132"/>
      <c r="M244" s="143"/>
      <c r="N244" s="132"/>
      <c r="O244" s="132"/>
    </row>
    <row r="245" spans="1:15" ht="78.75" outlineLevel="1">
      <c r="A245" s="153" t="s">
        <v>334</v>
      </c>
      <c r="B245" s="154" t="s">
        <v>925</v>
      </c>
      <c r="C245" s="155" t="s">
        <v>821</v>
      </c>
      <c r="D245" s="195">
        <v>1</v>
      </c>
      <c r="E245" s="194">
        <v>1569</v>
      </c>
      <c r="F245" s="157">
        <f t="shared" si="11"/>
        <v>1569</v>
      </c>
      <c r="G245" s="156"/>
      <c r="H245" s="158"/>
      <c r="I245" s="159"/>
      <c r="L245" s="132"/>
      <c r="M245" s="143"/>
      <c r="N245" s="132"/>
      <c r="O245" s="132"/>
    </row>
    <row r="246" spans="1:15" ht="78.75" outlineLevel="1">
      <c r="A246" s="153" t="s">
        <v>335</v>
      </c>
      <c r="B246" s="154" t="s">
        <v>926</v>
      </c>
      <c r="C246" s="155" t="s">
        <v>821</v>
      </c>
      <c r="D246" s="195">
        <v>1</v>
      </c>
      <c r="E246" s="194">
        <v>2753</v>
      </c>
      <c r="F246" s="157">
        <f t="shared" si="11"/>
        <v>2753</v>
      </c>
      <c r="G246" s="156"/>
      <c r="H246" s="158"/>
      <c r="I246" s="159"/>
      <c r="L246" s="132"/>
      <c r="M246" s="143"/>
      <c r="N246" s="132"/>
      <c r="O246" s="132"/>
    </row>
    <row r="247" spans="1:15" ht="63" outlineLevel="1">
      <c r="A247" s="153" t="s">
        <v>336</v>
      </c>
      <c r="B247" s="154" t="s">
        <v>927</v>
      </c>
      <c r="C247" s="155" t="s">
        <v>821</v>
      </c>
      <c r="D247" s="195">
        <v>1</v>
      </c>
      <c r="E247" s="194">
        <v>1701</v>
      </c>
      <c r="F247" s="157">
        <f t="shared" si="11"/>
        <v>1701</v>
      </c>
      <c r="G247" s="156"/>
      <c r="H247" s="158"/>
      <c r="I247" s="159"/>
      <c r="L247" s="132"/>
      <c r="M247" s="143"/>
      <c r="N247" s="132"/>
      <c r="O247" s="132"/>
    </row>
    <row r="248" spans="1:15" ht="47.25" outlineLevel="1">
      <c r="A248" s="153" t="s">
        <v>337</v>
      </c>
      <c r="B248" s="154" t="s">
        <v>928</v>
      </c>
      <c r="C248" s="155" t="s">
        <v>821</v>
      </c>
      <c r="D248" s="195">
        <v>1</v>
      </c>
      <c r="E248" s="194">
        <v>1849</v>
      </c>
      <c r="F248" s="157">
        <f t="shared" si="11"/>
        <v>1849</v>
      </c>
      <c r="G248" s="156"/>
      <c r="H248" s="158"/>
      <c r="I248" s="159"/>
      <c r="L248" s="132"/>
      <c r="M248" s="143"/>
      <c r="N248" s="132"/>
      <c r="O248" s="132"/>
    </row>
    <row r="249" spans="1:15" ht="78.75" outlineLevel="1">
      <c r="A249" s="153" t="s">
        <v>338</v>
      </c>
      <c r="B249" s="154" t="s">
        <v>929</v>
      </c>
      <c r="C249" s="155" t="s">
        <v>821</v>
      </c>
      <c r="D249" s="195">
        <v>1</v>
      </c>
      <c r="E249" s="194">
        <v>2528</v>
      </c>
      <c r="F249" s="157">
        <f t="shared" si="11"/>
        <v>2528</v>
      </c>
      <c r="G249" s="156"/>
      <c r="H249" s="158"/>
      <c r="I249" s="159"/>
      <c r="L249" s="132"/>
      <c r="M249" s="143"/>
      <c r="N249" s="132"/>
      <c r="O249" s="132"/>
    </row>
    <row r="250" spans="1:15" ht="78.75" outlineLevel="1">
      <c r="A250" s="153" t="s">
        <v>339</v>
      </c>
      <c r="B250" s="154" t="s">
        <v>930</v>
      </c>
      <c r="C250" s="155" t="s">
        <v>821</v>
      </c>
      <c r="D250" s="195">
        <v>1</v>
      </c>
      <c r="E250" s="194">
        <v>2733</v>
      </c>
      <c r="F250" s="157">
        <f t="shared" si="11"/>
        <v>2733</v>
      </c>
      <c r="G250" s="156"/>
      <c r="H250" s="158"/>
      <c r="I250" s="159"/>
      <c r="L250" s="132"/>
      <c r="M250" s="143"/>
      <c r="N250" s="132"/>
      <c r="O250" s="132"/>
    </row>
    <row r="251" spans="1:15" ht="63" outlineLevel="1">
      <c r="A251" s="153" t="s">
        <v>340</v>
      </c>
      <c r="B251" s="154" t="s">
        <v>931</v>
      </c>
      <c r="C251" s="155" t="s">
        <v>821</v>
      </c>
      <c r="D251" s="195">
        <v>1</v>
      </c>
      <c r="E251" s="194">
        <v>3471</v>
      </c>
      <c r="F251" s="157">
        <f t="shared" si="11"/>
        <v>3471</v>
      </c>
      <c r="G251" s="156"/>
      <c r="H251" s="158"/>
      <c r="I251" s="159"/>
      <c r="L251" s="132"/>
      <c r="M251" s="143"/>
      <c r="N251" s="132"/>
      <c r="O251" s="132"/>
    </row>
    <row r="252" spans="1:15" ht="63" outlineLevel="1">
      <c r="A252" s="153" t="s">
        <v>341</v>
      </c>
      <c r="B252" s="154" t="s">
        <v>932</v>
      </c>
      <c r="C252" s="155" t="s">
        <v>821</v>
      </c>
      <c r="D252" s="195">
        <v>1</v>
      </c>
      <c r="E252" s="194">
        <v>4430</v>
      </c>
      <c r="F252" s="157">
        <f t="shared" si="11"/>
        <v>4430</v>
      </c>
      <c r="G252" s="156"/>
      <c r="H252" s="158"/>
      <c r="I252" s="159"/>
      <c r="L252" s="132"/>
      <c r="M252" s="143"/>
      <c r="N252" s="132"/>
      <c r="O252" s="132"/>
    </row>
    <row r="253" spans="1:15" ht="63" outlineLevel="1">
      <c r="A253" s="153" t="s">
        <v>342</v>
      </c>
      <c r="B253" s="154" t="s">
        <v>933</v>
      </c>
      <c r="C253" s="155" t="s">
        <v>821</v>
      </c>
      <c r="D253" s="195">
        <v>1</v>
      </c>
      <c r="E253" s="194">
        <v>4657</v>
      </c>
      <c r="F253" s="157">
        <f t="shared" si="11"/>
        <v>4657</v>
      </c>
      <c r="G253" s="156"/>
      <c r="H253" s="158"/>
      <c r="I253" s="159"/>
      <c r="L253" s="132"/>
      <c r="M253" s="143"/>
      <c r="N253" s="132"/>
      <c r="O253" s="132"/>
    </row>
    <row r="254" spans="1:15" ht="78.75" outlineLevel="1">
      <c r="A254" s="153" t="s">
        <v>343</v>
      </c>
      <c r="B254" s="154" t="s">
        <v>934</v>
      </c>
      <c r="C254" s="155" t="s">
        <v>821</v>
      </c>
      <c r="D254" s="195">
        <v>1</v>
      </c>
      <c r="E254" s="194">
        <v>997</v>
      </c>
      <c r="F254" s="157">
        <f t="shared" si="11"/>
        <v>997</v>
      </c>
      <c r="G254" s="156"/>
      <c r="H254" s="158"/>
      <c r="I254" s="159"/>
      <c r="L254" s="132"/>
      <c r="M254" s="143"/>
      <c r="N254" s="132"/>
      <c r="O254" s="132"/>
    </row>
    <row r="255" spans="1:15" ht="63" outlineLevel="1">
      <c r="A255" s="153" t="s">
        <v>344</v>
      </c>
      <c r="B255" s="154" t="s">
        <v>935</v>
      </c>
      <c r="C255" s="155" t="s">
        <v>821</v>
      </c>
      <c r="D255" s="195">
        <v>1</v>
      </c>
      <c r="E255" s="194">
        <v>5942</v>
      </c>
      <c r="F255" s="157">
        <f t="shared" si="11"/>
        <v>5942</v>
      </c>
      <c r="G255" s="156"/>
      <c r="H255" s="158"/>
      <c r="I255" s="159"/>
      <c r="L255" s="132"/>
      <c r="M255" s="143"/>
      <c r="N255" s="132"/>
      <c r="O255" s="132"/>
    </row>
    <row r="256" spans="1:15" ht="63" outlineLevel="1">
      <c r="A256" s="153" t="s">
        <v>345</v>
      </c>
      <c r="B256" s="154" t="s">
        <v>936</v>
      </c>
      <c r="C256" s="155" t="s">
        <v>821</v>
      </c>
      <c r="D256" s="195">
        <v>1</v>
      </c>
      <c r="E256" s="194">
        <v>2098</v>
      </c>
      <c r="F256" s="157">
        <f t="shared" si="11"/>
        <v>2098</v>
      </c>
      <c r="G256" s="156"/>
      <c r="H256" s="158"/>
      <c r="I256" s="159"/>
      <c r="L256" s="132"/>
      <c r="M256" s="143"/>
      <c r="N256" s="132"/>
      <c r="O256" s="132"/>
    </row>
    <row r="257" spans="1:15" ht="141.75" outlineLevel="1">
      <c r="A257" s="153" t="s">
        <v>346</v>
      </c>
      <c r="B257" s="171" t="s">
        <v>937</v>
      </c>
      <c r="C257" s="155" t="s">
        <v>821</v>
      </c>
      <c r="D257" s="195">
        <v>1</v>
      </c>
      <c r="E257" s="194">
        <v>6500</v>
      </c>
      <c r="F257" s="157">
        <f t="shared" si="11"/>
        <v>6500</v>
      </c>
      <c r="G257" s="156"/>
      <c r="H257" s="158"/>
      <c r="I257" s="159"/>
      <c r="L257" s="132"/>
      <c r="M257" s="143"/>
      <c r="N257" s="132"/>
      <c r="O257" s="132"/>
    </row>
    <row r="258" spans="1:15" ht="126" outlineLevel="1">
      <c r="A258" s="153" t="s">
        <v>347</v>
      </c>
      <c r="B258" s="171" t="s">
        <v>938</v>
      </c>
      <c r="C258" s="155" t="s">
        <v>821</v>
      </c>
      <c r="D258" s="195">
        <v>1</v>
      </c>
      <c r="E258" s="194">
        <v>3977</v>
      </c>
      <c r="F258" s="157">
        <f t="shared" si="11"/>
        <v>3977</v>
      </c>
      <c r="G258" s="156"/>
      <c r="H258" s="158"/>
      <c r="I258" s="159"/>
      <c r="L258" s="132"/>
      <c r="M258" s="143"/>
      <c r="N258" s="132"/>
      <c r="O258" s="132"/>
    </row>
    <row r="259" spans="1:15" s="181" customFormat="1" ht="15.75">
      <c r="A259" s="160" t="s">
        <v>208</v>
      </c>
      <c r="B259" s="161" t="s">
        <v>820</v>
      </c>
      <c r="C259" s="162" t="s">
        <v>821</v>
      </c>
      <c r="D259" s="163">
        <f>SUM(D260:D288)</f>
        <v>29</v>
      </c>
      <c r="E259" s="187">
        <f>SUM(E260:E288)</f>
        <v>7953</v>
      </c>
      <c r="F259" s="187">
        <f>SUM(F260:F288)</f>
        <v>7953</v>
      </c>
      <c r="G259" s="163"/>
      <c r="H259" s="165"/>
      <c r="I259" s="166"/>
      <c r="K259" s="182"/>
      <c r="L259" s="132"/>
      <c r="M259" s="143"/>
      <c r="N259" s="132"/>
      <c r="O259" s="132"/>
    </row>
    <row r="260" spans="1:15" ht="54" customHeight="1" outlineLevel="1">
      <c r="A260" s="153" t="s">
        <v>210</v>
      </c>
      <c r="B260" s="154" t="s">
        <v>939</v>
      </c>
      <c r="C260" s="155" t="s">
        <v>821</v>
      </c>
      <c r="D260" s="195">
        <v>1</v>
      </c>
      <c r="E260" s="183">
        <v>288</v>
      </c>
      <c r="F260" s="157">
        <f t="shared" si="11"/>
        <v>288</v>
      </c>
      <c r="G260" s="156"/>
      <c r="H260" s="158"/>
      <c r="I260" s="159"/>
      <c r="L260" s="132"/>
      <c r="M260" s="143"/>
      <c r="N260" s="132"/>
      <c r="O260" s="132"/>
    </row>
    <row r="261" spans="1:15" ht="63" outlineLevel="1">
      <c r="A261" s="153" t="s">
        <v>211</v>
      </c>
      <c r="B261" s="154" t="s">
        <v>940</v>
      </c>
      <c r="C261" s="155" t="s">
        <v>821</v>
      </c>
      <c r="D261" s="195">
        <v>1</v>
      </c>
      <c r="E261" s="183">
        <v>290</v>
      </c>
      <c r="F261" s="157">
        <f t="shared" si="11"/>
        <v>290</v>
      </c>
      <c r="G261" s="156"/>
      <c r="H261" s="158"/>
      <c r="I261" s="159"/>
      <c r="L261" s="132"/>
      <c r="M261" s="143"/>
      <c r="N261" s="132"/>
      <c r="O261" s="132"/>
    </row>
    <row r="262" spans="1:15" ht="47.25" outlineLevel="1">
      <c r="A262" s="153" t="s">
        <v>212</v>
      </c>
      <c r="B262" s="154" t="s">
        <v>941</v>
      </c>
      <c r="C262" s="155" t="s">
        <v>821</v>
      </c>
      <c r="D262" s="195">
        <v>1</v>
      </c>
      <c r="E262" s="183">
        <v>892</v>
      </c>
      <c r="F262" s="157">
        <f t="shared" si="11"/>
        <v>892</v>
      </c>
      <c r="G262" s="156"/>
      <c r="H262" s="158"/>
      <c r="I262" s="159"/>
      <c r="L262" s="132"/>
      <c r="M262" s="143"/>
      <c r="N262" s="132"/>
      <c r="O262" s="132"/>
    </row>
    <row r="263" spans="1:15" ht="47.25" outlineLevel="1">
      <c r="A263" s="153" t="s">
        <v>213</v>
      </c>
      <c r="B263" s="154" t="s">
        <v>942</v>
      </c>
      <c r="C263" s="155" t="s">
        <v>821</v>
      </c>
      <c r="D263" s="195">
        <v>1</v>
      </c>
      <c r="E263" s="183">
        <v>462</v>
      </c>
      <c r="F263" s="157">
        <f t="shared" si="11"/>
        <v>462</v>
      </c>
      <c r="G263" s="156"/>
      <c r="H263" s="158"/>
      <c r="I263" s="159"/>
      <c r="L263" s="132"/>
      <c r="M263" s="143"/>
      <c r="N263" s="132"/>
      <c r="O263" s="132"/>
    </row>
    <row r="264" spans="1:15" ht="63" outlineLevel="1">
      <c r="A264" s="153" t="s">
        <v>312</v>
      </c>
      <c r="B264" s="154" t="s">
        <v>943</v>
      </c>
      <c r="C264" s="155" t="s">
        <v>821</v>
      </c>
      <c r="D264" s="195">
        <v>1</v>
      </c>
      <c r="E264" s="183">
        <v>299</v>
      </c>
      <c r="F264" s="157">
        <f t="shared" si="11"/>
        <v>299</v>
      </c>
      <c r="G264" s="156"/>
      <c r="H264" s="158"/>
      <c r="I264" s="159"/>
      <c r="L264" s="132"/>
      <c r="M264" s="143"/>
      <c r="N264" s="132"/>
      <c r="O264" s="132"/>
    </row>
    <row r="265" spans="1:15" ht="94.5" outlineLevel="1">
      <c r="A265" s="153" t="s">
        <v>313</v>
      </c>
      <c r="B265" s="171" t="s">
        <v>944</v>
      </c>
      <c r="C265" s="155" t="s">
        <v>821</v>
      </c>
      <c r="D265" s="195">
        <v>1</v>
      </c>
      <c r="E265" s="183">
        <v>503</v>
      </c>
      <c r="F265" s="157">
        <f t="shared" si="11"/>
        <v>503</v>
      </c>
      <c r="G265" s="156"/>
      <c r="H265" s="158"/>
      <c r="I265" s="159"/>
      <c r="L265" s="132"/>
      <c r="M265" s="143"/>
      <c r="N265" s="132"/>
      <c r="O265" s="132"/>
    </row>
    <row r="266" spans="1:15" ht="63" outlineLevel="1">
      <c r="A266" s="153" t="s">
        <v>314</v>
      </c>
      <c r="B266" s="154" t="s">
        <v>945</v>
      </c>
      <c r="C266" s="155" t="s">
        <v>821</v>
      </c>
      <c r="D266" s="195">
        <v>1</v>
      </c>
      <c r="E266" s="183">
        <v>278</v>
      </c>
      <c r="F266" s="157">
        <f t="shared" si="11"/>
        <v>278</v>
      </c>
      <c r="G266" s="156"/>
      <c r="H266" s="158"/>
      <c r="I266" s="159"/>
      <c r="L266" s="132"/>
      <c r="M266" s="143"/>
      <c r="N266" s="132"/>
      <c r="O266" s="132"/>
    </row>
    <row r="267" spans="1:15" ht="63" outlineLevel="1">
      <c r="A267" s="153" t="s">
        <v>315</v>
      </c>
      <c r="B267" s="154" t="s">
        <v>946</v>
      </c>
      <c r="C267" s="155" t="s">
        <v>821</v>
      </c>
      <c r="D267" s="195">
        <v>1</v>
      </c>
      <c r="E267" s="183">
        <v>192</v>
      </c>
      <c r="F267" s="157">
        <f t="shared" si="11"/>
        <v>192</v>
      </c>
      <c r="G267" s="156"/>
      <c r="H267" s="158"/>
      <c r="I267" s="159"/>
      <c r="L267" s="132"/>
      <c r="M267" s="143"/>
      <c r="N267" s="132"/>
      <c r="O267" s="132"/>
    </row>
    <row r="268" spans="1:15" ht="63" outlineLevel="1">
      <c r="A268" s="153" t="s">
        <v>316</v>
      </c>
      <c r="B268" s="154" t="s">
        <v>947</v>
      </c>
      <c r="C268" s="155" t="s">
        <v>821</v>
      </c>
      <c r="D268" s="195">
        <v>1</v>
      </c>
      <c r="E268" s="183">
        <v>135</v>
      </c>
      <c r="F268" s="157">
        <f t="shared" si="11"/>
        <v>135</v>
      </c>
      <c r="G268" s="156"/>
      <c r="H268" s="158"/>
      <c r="I268" s="159"/>
      <c r="L268" s="132"/>
      <c r="M268" s="143"/>
      <c r="N268" s="132"/>
      <c r="O268" s="132"/>
    </row>
    <row r="269" spans="1:15" ht="63" outlineLevel="1">
      <c r="A269" s="153" t="s">
        <v>317</v>
      </c>
      <c r="B269" s="154" t="s">
        <v>948</v>
      </c>
      <c r="C269" s="155" t="s">
        <v>821</v>
      </c>
      <c r="D269" s="195">
        <v>1</v>
      </c>
      <c r="E269" s="183">
        <v>192</v>
      </c>
      <c r="F269" s="157">
        <f t="shared" si="11"/>
        <v>192</v>
      </c>
      <c r="G269" s="156"/>
      <c r="H269" s="158"/>
      <c r="I269" s="159"/>
      <c r="L269" s="132"/>
      <c r="M269" s="143"/>
      <c r="N269" s="132"/>
      <c r="O269" s="132"/>
    </row>
    <row r="270" spans="1:15" ht="78.75" outlineLevel="1">
      <c r="A270" s="153" t="s">
        <v>318</v>
      </c>
      <c r="B270" s="154" t="s">
        <v>949</v>
      </c>
      <c r="C270" s="155" t="s">
        <v>821</v>
      </c>
      <c r="D270" s="195">
        <v>1</v>
      </c>
      <c r="E270" s="183">
        <v>422</v>
      </c>
      <c r="F270" s="157">
        <f t="shared" si="11"/>
        <v>422</v>
      </c>
      <c r="G270" s="156"/>
      <c r="H270" s="158"/>
      <c r="I270" s="159"/>
      <c r="L270" s="132"/>
      <c r="M270" s="143"/>
      <c r="N270" s="132"/>
      <c r="O270" s="132"/>
    </row>
    <row r="271" spans="1:15" ht="47.25" outlineLevel="1">
      <c r="A271" s="153" t="s">
        <v>319</v>
      </c>
      <c r="B271" s="154" t="s">
        <v>950</v>
      </c>
      <c r="C271" s="155" t="s">
        <v>821</v>
      </c>
      <c r="D271" s="195">
        <v>1</v>
      </c>
      <c r="E271" s="183">
        <v>72</v>
      </c>
      <c r="F271" s="157">
        <f t="shared" si="11"/>
        <v>72</v>
      </c>
      <c r="G271" s="156"/>
      <c r="H271" s="158"/>
      <c r="I271" s="159"/>
      <c r="L271" s="132"/>
      <c r="M271" s="143"/>
      <c r="N271" s="132"/>
      <c r="O271" s="132"/>
    </row>
    <row r="272" spans="1:15" ht="63" outlineLevel="1">
      <c r="A272" s="153" t="s">
        <v>320</v>
      </c>
      <c r="B272" s="154" t="s">
        <v>951</v>
      </c>
      <c r="C272" s="155" t="s">
        <v>821</v>
      </c>
      <c r="D272" s="195">
        <v>1</v>
      </c>
      <c r="E272" s="183">
        <v>95</v>
      </c>
      <c r="F272" s="157">
        <f t="shared" si="11"/>
        <v>95</v>
      </c>
      <c r="G272" s="156"/>
      <c r="H272" s="158"/>
      <c r="I272" s="159"/>
      <c r="L272" s="132"/>
      <c r="M272" s="143"/>
      <c r="N272" s="132"/>
      <c r="O272" s="132"/>
    </row>
    <row r="273" spans="1:15" ht="63" outlineLevel="1">
      <c r="A273" s="153" t="s">
        <v>348</v>
      </c>
      <c r="B273" s="154" t="s">
        <v>952</v>
      </c>
      <c r="C273" s="155" t="s">
        <v>821</v>
      </c>
      <c r="D273" s="195">
        <v>1</v>
      </c>
      <c r="E273" s="183">
        <v>73</v>
      </c>
      <c r="F273" s="157">
        <f t="shared" si="11"/>
        <v>73</v>
      </c>
      <c r="G273" s="156"/>
      <c r="H273" s="158"/>
      <c r="I273" s="159"/>
      <c r="L273" s="132"/>
      <c r="M273" s="143"/>
      <c r="N273" s="132"/>
      <c r="O273" s="132"/>
    </row>
    <row r="274" spans="1:15" ht="63" outlineLevel="1">
      <c r="A274" s="153" t="s">
        <v>349</v>
      </c>
      <c r="B274" s="154" t="s">
        <v>953</v>
      </c>
      <c r="C274" s="155" t="s">
        <v>821</v>
      </c>
      <c r="D274" s="195">
        <v>1</v>
      </c>
      <c r="E274" s="183">
        <v>328</v>
      </c>
      <c r="F274" s="157">
        <f t="shared" si="11"/>
        <v>328</v>
      </c>
      <c r="G274" s="156"/>
      <c r="H274" s="158"/>
      <c r="I274" s="159"/>
      <c r="L274" s="132"/>
      <c r="M274" s="143"/>
      <c r="N274" s="132"/>
      <c r="O274" s="132"/>
    </row>
    <row r="275" spans="1:15" ht="63" outlineLevel="1">
      <c r="A275" s="153" t="s">
        <v>350</v>
      </c>
      <c r="B275" s="154" t="s">
        <v>954</v>
      </c>
      <c r="C275" s="155" t="s">
        <v>821</v>
      </c>
      <c r="D275" s="195">
        <v>1</v>
      </c>
      <c r="E275" s="183">
        <v>166</v>
      </c>
      <c r="F275" s="157">
        <f t="shared" si="11"/>
        <v>166</v>
      </c>
      <c r="G275" s="156"/>
      <c r="H275" s="158"/>
      <c r="I275" s="159"/>
      <c r="L275" s="132"/>
      <c r="M275" s="143"/>
      <c r="N275" s="132"/>
      <c r="O275" s="132"/>
    </row>
    <row r="276" spans="1:15" ht="47.25" outlineLevel="1">
      <c r="A276" s="153" t="s">
        <v>351</v>
      </c>
      <c r="B276" s="154" t="s">
        <v>955</v>
      </c>
      <c r="C276" s="155" t="s">
        <v>821</v>
      </c>
      <c r="D276" s="195">
        <v>1</v>
      </c>
      <c r="E276" s="183">
        <v>192</v>
      </c>
      <c r="F276" s="157">
        <f t="shared" si="11"/>
        <v>192</v>
      </c>
      <c r="G276" s="156"/>
      <c r="H276" s="158"/>
      <c r="I276" s="159"/>
      <c r="L276" s="132"/>
      <c r="M276" s="143"/>
      <c r="N276" s="132"/>
      <c r="O276" s="132"/>
    </row>
    <row r="277" spans="1:15" ht="47.25" outlineLevel="1">
      <c r="A277" s="153" t="s">
        <v>352</v>
      </c>
      <c r="B277" s="154" t="s">
        <v>956</v>
      </c>
      <c r="C277" s="155" t="s">
        <v>821</v>
      </c>
      <c r="D277" s="195">
        <v>1</v>
      </c>
      <c r="E277" s="183">
        <v>81</v>
      </c>
      <c r="F277" s="157">
        <f t="shared" si="11"/>
        <v>81</v>
      </c>
      <c r="G277" s="156"/>
      <c r="H277" s="158"/>
      <c r="I277" s="159"/>
      <c r="L277" s="132"/>
      <c r="M277" s="143"/>
      <c r="N277" s="132"/>
      <c r="O277" s="132"/>
    </row>
    <row r="278" spans="1:15" ht="47.25" outlineLevel="1">
      <c r="A278" s="153" t="s">
        <v>353</v>
      </c>
      <c r="B278" s="154" t="s">
        <v>957</v>
      </c>
      <c r="C278" s="155" t="s">
        <v>821</v>
      </c>
      <c r="D278" s="195">
        <v>1</v>
      </c>
      <c r="E278" s="183">
        <v>165</v>
      </c>
      <c r="F278" s="157">
        <f t="shared" si="11"/>
        <v>165</v>
      </c>
      <c r="G278" s="156"/>
      <c r="H278" s="158"/>
      <c r="I278" s="159"/>
      <c r="L278" s="132"/>
      <c r="M278" s="143"/>
      <c r="N278" s="132"/>
      <c r="O278" s="132"/>
    </row>
    <row r="279" spans="1:15" ht="47.25" outlineLevel="1">
      <c r="A279" s="153" t="s">
        <v>354</v>
      </c>
      <c r="B279" s="154" t="s">
        <v>958</v>
      </c>
      <c r="C279" s="155" t="s">
        <v>821</v>
      </c>
      <c r="D279" s="195">
        <v>1</v>
      </c>
      <c r="E279" s="183">
        <v>118</v>
      </c>
      <c r="F279" s="157">
        <f t="shared" si="11"/>
        <v>118</v>
      </c>
      <c r="G279" s="156"/>
      <c r="H279" s="158"/>
      <c r="I279" s="159"/>
      <c r="L279" s="132"/>
      <c r="M279" s="143"/>
      <c r="N279" s="132"/>
      <c r="O279" s="132"/>
    </row>
    <row r="280" spans="1:15" ht="47.25" outlineLevel="1">
      <c r="A280" s="153" t="s">
        <v>355</v>
      </c>
      <c r="B280" s="154" t="s">
        <v>959</v>
      </c>
      <c r="C280" s="155" t="s">
        <v>821</v>
      </c>
      <c r="D280" s="195">
        <v>1</v>
      </c>
      <c r="E280" s="183">
        <v>254</v>
      </c>
      <c r="F280" s="157">
        <f t="shared" si="11"/>
        <v>254</v>
      </c>
      <c r="G280" s="156"/>
      <c r="H280" s="158"/>
      <c r="I280" s="159"/>
      <c r="L280" s="132"/>
      <c r="M280" s="143"/>
      <c r="N280" s="132"/>
      <c r="O280" s="132"/>
    </row>
    <row r="281" spans="1:15" ht="63" outlineLevel="1">
      <c r="A281" s="153" t="s">
        <v>356</v>
      </c>
      <c r="B281" s="154" t="s">
        <v>960</v>
      </c>
      <c r="C281" s="155" t="s">
        <v>821</v>
      </c>
      <c r="D281" s="195">
        <v>1</v>
      </c>
      <c r="E281" s="183">
        <v>174</v>
      </c>
      <c r="F281" s="157">
        <f t="shared" si="11"/>
        <v>174</v>
      </c>
      <c r="G281" s="156"/>
      <c r="H281" s="158"/>
      <c r="I281" s="159"/>
      <c r="L281" s="132"/>
      <c r="M281" s="143"/>
      <c r="N281" s="132"/>
      <c r="O281" s="132"/>
    </row>
    <row r="282" spans="1:15" ht="78.75" outlineLevel="1">
      <c r="A282" s="153" t="s">
        <v>357</v>
      </c>
      <c r="B282" s="154" t="s">
        <v>961</v>
      </c>
      <c r="C282" s="155" t="s">
        <v>821</v>
      </c>
      <c r="D282" s="195">
        <v>1</v>
      </c>
      <c r="E282" s="183">
        <v>479</v>
      </c>
      <c r="F282" s="157">
        <f t="shared" si="11"/>
        <v>479</v>
      </c>
      <c r="G282" s="156"/>
      <c r="H282" s="158"/>
      <c r="I282" s="159"/>
      <c r="L282" s="132"/>
      <c r="M282" s="143"/>
      <c r="N282" s="132"/>
      <c r="O282" s="132"/>
    </row>
    <row r="283" spans="1:15" ht="63" outlineLevel="1">
      <c r="A283" s="153" t="s">
        <v>358</v>
      </c>
      <c r="B283" s="154" t="s">
        <v>962</v>
      </c>
      <c r="C283" s="155" t="s">
        <v>821</v>
      </c>
      <c r="D283" s="195">
        <v>1</v>
      </c>
      <c r="E283" s="183">
        <v>494</v>
      </c>
      <c r="F283" s="157">
        <f t="shared" si="11"/>
        <v>494</v>
      </c>
      <c r="G283" s="156"/>
      <c r="H283" s="158"/>
      <c r="I283" s="159"/>
      <c r="L283" s="132"/>
      <c r="M283" s="143"/>
      <c r="N283" s="132"/>
      <c r="O283" s="132"/>
    </row>
    <row r="284" spans="1:15" ht="63" outlineLevel="1">
      <c r="A284" s="153" t="s">
        <v>359</v>
      </c>
      <c r="B284" s="154" t="s">
        <v>963</v>
      </c>
      <c r="C284" s="155" t="s">
        <v>821</v>
      </c>
      <c r="D284" s="195">
        <v>1</v>
      </c>
      <c r="E284" s="183">
        <v>485</v>
      </c>
      <c r="F284" s="157">
        <f t="shared" si="11"/>
        <v>485</v>
      </c>
      <c r="G284" s="156"/>
      <c r="H284" s="158"/>
      <c r="I284" s="159"/>
      <c r="L284" s="132"/>
      <c r="M284" s="143"/>
      <c r="N284" s="132"/>
      <c r="O284" s="132"/>
    </row>
    <row r="285" spans="1:15" ht="63" outlineLevel="1">
      <c r="A285" s="153" t="s">
        <v>360</v>
      </c>
      <c r="B285" s="154" t="s">
        <v>964</v>
      </c>
      <c r="C285" s="155" t="s">
        <v>821</v>
      </c>
      <c r="D285" s="195">
        <v>1</v>
      </c>
      <c r="E285" s="183">
        <v>349</v>
      </c>
      <c r="F285" s="157">
        <f t="shared" si="11"/>
        <v>349</v>
      </c>
      <c r="G285" s="156"/>
      <c r="H285" s="158"/>
      <c r="I285" s="159"/>
      <c r="L285" s="132"/>
      <c r="M285" s="143"/>
      <c r="N285" s="132"/>
      <c r="O285" s="132"/>
    </row>
    <row r="286" spans="1:15" ht="47.25" outlineLevel="1">
      <c r="A286" s="153" t="s">
        <v>361</v>
      </c>
      <c r="B286" s="154" t="s">
        <v>965</v>
      </c>
      <c r="C286" s="155" t="s">
        <v>821</v>
      </c>
      <c r="D286" s="195">
        <v>1</v>
      </c>
      <c r="E286" s="183">
        <v>271</v>
      </c>
      <c r="F286" s="157">
        <f t="shared" si="11"/>
        <v>271</v>
      </c>
      <c r="G286" s="156"/>
      <c r="H286" s="158"/>
      <c r="I286" s="159"/>
      <c r="L286" s="132"/>
      <c r="M286" s="143"/>
      <c r="N286" s="132"/>
      <c r="O286" s="132"/>
    </row>
    <row r="287" spans="1:15" ht="63" outlineLevel="1">
      <c r="A287" s="153" t="s">
        <v>362</v>
      </c>
      <c r="B287" s="154" t="s">
        <v>966</v>
      </c>
      <c r="C287" s="155" t="s">
        <v>821</v>
      </c>
      <c r="D287" s="195">
        <v>1</v>
      </c>
      <c r="E287" s="183">
        <v>128</v>
      </c>
      <c r="F287" s="157">
        <f t="shared" si="11"/>
        <v>128</v>
      </c>
      <c r="G287" s="156"/>
      <c r="H287" s="158"/>
      <c r="I287" s="159"/>
      <c r="L287" s="132"/>
      <c r="M287" s="143"/>
      <c r="N287" s="132"/>
      <c r="O287" s="132"/>
    </row>
    <row r="288" spans="1:15" ht="63" outlineLevel="1">
      <c r="A288" s="153" t="s">
        <v>363</v>
      </c>
      <c r="B288" s="154" t="s">
        <v>967</v>
      </c>
      <c r="C288" s="155" t="s">
        <v>821</v>
      </c>
      <c r="D288" s="195">
        <v>1</v>
      </c>
      <c r="E288" s="183">
        <v>76</v>
      </c>
      <c r="F288" s="157">
        <f t="shared" si="11"/>
        <v>76</v>
      </c>
      <c r="G288" s="156"/>
      <c r="H288" s="158"/>
      <c r="I288" s="159"/>
      <c r="L288" s="132"/>
      <c r="M288" s="143"/>
      <c r="N288" s="132"/>
      <c r="O288" s="132"/>
    </row>
    <row r="289" spans="1:15" s="142" customFormat="1" ht="15.75">
      <c r="A289" s="144" t="s">
        <v>63</v>
      </c>
      <c r="B289" s="145" t="s">
        <v>837</v>
      </c>
      <c r="C289" s="146" t="s">
        <v>838</v>
      </c>
      <c r="D289" s="147">
        <f>D290+D295+D307</f>
        <v>877</v>
      </c>
      <c r="E289" s="196">
        <f>E290+E295+E307</f>
        <v>85022</v>
      </c>
      <c r="F289" s="196">
        <f>F290+F295+F307</f>
        <v>85022</v>
      </c>
      <c r="G289" s="147"/>
      <c r="H289" s="150"/>
      <c r="I289" s="151"/>
      <c r="K289" s="143"/>
      <c r="L289" s="132"/>
      <c r="M289" s="143"/>
      <c r="N289" s="132"/>
      <c r="O289" s="132"/>
    </row>
    <row r="290" spans="1:15" s="181" customFormat="1" ht="15.75" collapsed="1">
      <c r="A290" s="160" t="s">
        <v>214</v>
      </c>
      <c r="B290" s="161" t="s">
        <v>968</v>
      </c>
      <c r="C290" s="162" t="s">
        <v>838</v>
      </c>
      <c r="D290" s="163">
        <f>SUM(D291:D294)</f>
        <v>35</v>
      </c>
      <c r="E290" s="187">
        <f>SUM(E291:E294)</f>
        <v>4836</v>
      </c>
      <c r="F290" s="187">
        <f>SUM(F291:F294)</f>
        <v>4836</v>
      </c>
      <c r="G290" s="163"/>
      <c r="H290" s="165"/>
      <c r="I290" s="166"/>
      <c r="K290" s="182"/>
      <c r="L290" s="132"/>
      <c r="M290" s="143"/>
      <c r="N290" s="132"/>
      <c r="O290" s="132"/>
    </row>
    <row r="291" spans="1:15" ht="15.75" outlineLevel="1">
      <c r="A291" s="153" t="s">
        <v>302</v>
      </c>
      <c r="B291" s="154" t="s">
        <v>969</v>
      </c>
      <c r="C291" s="155" t="s">
        <v>838</v>
      </c>
      <c r="D291" s="195">
        <v>10</v>
      </c>
      <c r="E291" s="194">
        <v>1092</v>
      </c>
      <c r="F291" s="157">
        <f aca="true" t="shared" si="12" ref="F291:F311">E291</f>
        <v>1092</v>
      </c>
      <c r="G291" s="156"/>
      <c r="H291" s="158"/>
      <c r="I291" s="159"/>
      <c r="L291" s="132"/>
      <c r="M291" s="143"/>
      <c r="N291" s="132"/>
      <c r="O291" s="132"/>
    </row>
    <row r="292" spans="1:15" ht="15.75" outlineLevel="1">
      <c r="A292" s="153" t="s">
        <v>303</v>
      </c>
      <c r="B292" s="154" t="s">
        <v>970</v>
      </c>
      <c r="C292" s="155" t="s">
        <v>838</v>
      </c>
      <c r="D292" s="195">
        <v>10</v>
      </c>
      <c r="E292" s="194">
        <v>1215</v>
      </c>
      <c r="F292" s="157">
        <f t="shared" si="12"/>
        <v>1215</v>
      </c>
      <c r="G292" s="156"/>
      <c r="H292" s="158"/>
      <c r="I292" s="159"/>
      <c r="L292" s="132"/>
      <c r="M292" s="143"/>
      <c r="N292" s="132"/>
      <c r="O292" s="132"/>
    </row>
    <row r="293" spans="1:15" ht="15.75" outlineLevel="1">
      <c r="A293" s="153" t="s">
        <v>304</v>
      </c>
      <c r="B293" s="154" t="s">
        <v>971</v>
      </c>
      <c r="C293" s="155" t="s">
        <v>838</v>
      </c>
      <c r="D293" s="195">
        <v>10</v>
      </c>
      <c r="E293" s="194">
        <v>1401</v>
      </c>
      <c r="F293" s="157">
        <f t="shared" si="12"/>
        <v>1401</v>
      </c>
      <c r="G293" s="156"/>
      <c r="H293" s="158"/>
      <c r="I293" s="159"/>
      <c r="L293" s="132"/>
      <c r="M293" s="143"/>
      <c r="N293" s="132"/>
      <c r="O293" s="132"/>
    </row>
    <row r="294" spans="1:15" ht="15.75" outlineLevel="1">
      <c r="A294" s="153" t="s">
        <v>305</v>
      </c>
      <c r="B294" s="154" t="s">
        <v>972</v>
      </c>
      <c r="C294" s="155" t="s">
        <v>838</v>
      </c>
      <c r="D294" s="195">
        <v>5</v>
      </c>
      <c r="E294" s="194">
        <v>1128</v>
      </c>
      <c r="F294" s="157">
        <f t="shared" si="12"/>
        <v>1128</v>
      </c>
      <c r="G294" s="156"/>
      <c r="H294" s="158"/>
      <c r="I294" s="159"/>
      <c r="L294" s="132"/>
      <c r="M294" s="143"/>
      <c r="N294" s="132"/>
      <c r="O294" s="132"/>
    </row>
    <row r="295" spans="1:15" s="181" customFormat="1" ht="15.75">
      <c r="A295" s="160" t="s">
        <v>215</v>
      </c>
      <c r="B295" s="161" t="s">
        <v>839</v>
      </c>
      <c r="C295" s="162" t="s">
        <v>838</v>
      </c>
      <c r="D295" s="163">
        <f>SUM(D296:D306)</f>
        <v>827</v>
      </c>
      <c r="E295" s="187">
        <f>SUM(E296:E306)</f>
        <v>24079</v>
      </c>
      <c r="F295" s="187">
        <f>SUM(F296:F306)</f>
        <v>24079</v>
      </c>
      <c r="G295" s="163"/>
      <c r="H295" s="165"/>
      <c r="I295" s="166"/>
      <c r="J295" s="130"/>
      <c r="K295" s="182"/>
      <c r="L295" s="132"/>
      <c r="M295" s="143"/>
      <c r="N295" s="132"/>
      <c r="O295" s="132"/>
    </row>
    <row r="296" spans="1:15" ht="15.75" outlineLevel="1">
      <c r="A296" s="153" t="s">
        <v>311</v>
      </c>
      <c r="B296" s="154" t="s">
        <v>840</v>
      </c>
      <c r="C296" s="155" t="s">
        <v>838</v>
      </c>
      <c r="D296" s="195">
        <v>220</v>
      </c>
      <c r="E296" s="194">
        <v>2112</v>
      </c>
      <c r="F296" s="157">
        <f t="shared" si="12"/>
        <v>2112</v>
      </c>
      <c r="G296" s="156"/>
      <c r="H296" s="158"/>
      <c r="I296" s="159"/>
      <c r="L296" s="132"/>
      <c r="M296" s="143"/>
      <c r="N296" s="132"/>
      <c r="O296" s="132"/>
    </row>
    <row r="297" spans="1:15" ht="15.75" outlineLevel="1">
      <c r="A297" s="153" t="s">
        <v>364</v>
      </c>
      <c r="B297" s="154" t="s">
        <v>841</v>
      </c>
      <c r="C297" s="155" t="s">
        <v>838</v>
      </c>
      <c r="D297" s="195">
        <v>80</v>
      </c>
      <c r="E297" s="194">
        <v>1236</v>
      </c>
      <c r="F297" s="157">
        <f t="shared" si="12"/>
        <v>1236</v>
      </c>
      <c r="G297" s="156"/>
      <c r="H297" s="158"/>
      <c r="I297" s="159"/>
      <c r="L297" s="132"/>
      <c r="M297" s="143"/>
      <c r="N297" s="132"/>
      <c r="O297" s="132"/>
    </row>
    <row r="298" spans="1:15" ht="15.75" outlineLevel="1">
      <c r="A298" s="153" t="s">
        <v>365</v>
      </c>
      <c r="B298" s="154" t="s">
        <v>842</v>
      </c>
      <c r="C298" s="155" t="s">
        <v>838</v>
      </c>
      <c r="D298" s="195">
        <v>300</v>
      </c>
      <c r="E298" s="194">
        <v>4120</v>
      </c>
      <c r="F298" s="157">
        <f t="shared" si="12"/>
        <v>4120</v>
      </c>
      <c r="G298" s="156"/>
      <c r="H298" s="158"/>
      <c r="I298" s="159"/>
      <c r="L298" s="132"/>
      <c r="M298" s="143"/>
      <c r="N298" s="132"/>
      <c r="O298" s="132"/>
    </row>
    <row r="299" spans="1:15" ht="15.75" outlineLevel="1">
      <c r="A299" s="153" t="s">
        <v>366</v>
      </c>
      <c r="B299" s="154" t="s">
        <v>844</v>
      </c>
      <c r="C299" s="155" t="s">
        <v>838</v>
      </c>
      <c r="D299" s="195">
        <v>100</v>
      </c>
      <c r="E299" s="194">
        <v>3399</v>
      </c>
      <c r="F299" s="157">
        <f t="shared" si="12"/>
        <v>3399</v>
      </c>
      <c r="G299" s="156"/>
      <c r="H299" s="158"/>
      <c r="I299" s="159"/>
      <c r="L299" s="132"/>
      <c r="M299" s="143"/>
      <c r="N299" s="132"/>
      <c r="O299" s="132"/>
    </row>
    <row r="300" spans="1:15" ht="15.75" outlineLevel="1">
      <c r="A300" s="153" t="s">
        <v>367</v>
      </c>
      <c r="B300" s="154" t="s">
        <v>845</v>
      </c>
      <c r="C300" s="155" t="s">
        <v>838</v>
      </c>
      <c r="D300" s="195">
        <v>70</v>
      </c>
      <c r="E300" s="194">
        <v>4254</v>
      </c>
      <c r="F300" s="157">
        <f t="shared" si="12"/>
        <v>4254</v>
      </c>
      <c r="G300" s="156"/>
      <c r="H300" s="158"/>
      <c r="I300" s="159"/>
      <c r="L300" s="132"/>
      <c r="M300" s="143"/>
      <c r="N300" s="132"/>
      <c r="O300" s="132"/>
    </row>
    <row r="301" spans="1:15" ht="15.75" outlineLevel="1">
      <c r="A301" s="153" t="s">
        <v>368</v>
      </c>
      <c r="B301" s="154" t="s">
        <v>846</v>
      </c>
      <c r="C301" s="155" t="s">
        <v>838</v>
      </c>
      <c r="D301" s="195">
        <v>20</v>
      </c>
      <c r="E301" s="194">
        <v>1504</v>
      </c>
      <c r="F301" s="157">
        <f t="shared" si="12"/>
        <v>1504</v>
      </c>
      <c r="G301" s="156"/>
      <c r="H301" s="158"/>
      <c r="I301" s="159"/>
      <c r="L301" s="132"/>
      <c r="M301" s="143"/>
      <c r="N301" s="132"/>
      <c r="O301" s="132"/>
    </row>
    <row r="302" spans="1:15" ht="15.75" outlineLevel="1">
      <c r="A302" s="153" t="s">
        <v>369</v>
      </c>
      <c r="B302" s="154" t="s">
        <v>847</v>
      </c>
      <c r="C302" s="155" t="s">
        <v>838</v>
      </c>
      <c r="D302" s="195">
        <v>30</v>
      </c>
      <c r="E302" s="194">
        <v>4511</v>
      </c>
      <c r="F302" s="157">
        <f t="shared" si="12"/>
        <v>4511</v>
      </c>
      <c r="G302" s="156"/>
      <c r="H302" s="158"/>
      <c r="I302" s="159"/>
      <c r="L302" s="132"/>
      <c r="M302" s="143"/>
      <c r="N302" s="132"/>
      <c r="O302" s="132"/>
    </row>
    <row r="303" spans="1:15" ht="15.75" outlineLevel="1">
      <c r="A303" s="153" t="s">
        <v>370</v>
      </c>
      <c r="B303" s="154" t="s">
        <v>848</v>
      </c>
      <c r="C303" s="155" t="s">
        <v>838</v>
      </c>
      <c r="D303" s="195">
        <v>1</v>
      </c>
      <c r="E303" s="194">
        <v>411</v>
      </c>
      <c r="F303" s="157">
        <f t="shared" si="12"/>
        <v>411</v>
      </c>
      <c r="G303" s="156"/>
      <c r="H303" s="158"/>
      <c r="I303" s="159"/>
      <c r="L303" s="132"/>
      <c r="M303" s="143"/>
      <c r="N303" s="132"/>
      <c r="O303" s="132"/>
    </row>
    <row r="304" spans="1:15" ht="15.75" outlineLevel="1">
      <c r="A304" s="153" t="s">
        <v>371</v>
      </c>
      <c r="B304" s="154" t="s">
        <v>849</v>
      </c>
      <c r="C304" s="155" t="s">
        <v>838</v>
      </c>
      <c r="D304" s="195">
        <v>2</v>
      </c>
      <c r="E304" s="194">
        <v>680</v>
      </c>
      <c r="F304" s="157">
        <f t="shared" si="12"/>
        <v>680</v>
      </c>
      <c r="G304" s="156"/>
      <c r="H304" s="158"/>
      <c r="I304" s="159"/>
      <c r="L304" s="132"/>
      <c r="M304" s="143"/>
      <c r="N304" s="132"/>
      <c r="O304" s="132"/>
    </row>
    <row r="305" spans="1:15" ht="15.75" outlineLevel="1">
      <c r="A305" s="153" t="s">
        <v>372</v>
      </c>
      <c r="B305" s="154" t="s">
        <v>850</v>
      </c>
      <c r="C305" s="155" t="s">
        <v>838</v>
      </c>
      <c r="D305" s="195">
        <v>2</v>
      </c>
      <c r="E305" s="194">
        <v>976</v>
      </c>
      <c r="F305" s="157">
        <f t="shared" si="12"/>
        <v>976</v>
      </c>
      <c r="G305" s="156"/>
      <c r="H305" s="158"/>
      <c r="I305" s="159"/>
      <c r="L305" s="132"/>
      <c r="M305" s="143"/>
      <c r="N305" s="132"/>
      <c r="O305" s="132"/>
    </row>
    <row r="306" spans="1:15" ht="15.75" outlineLevel="1">
      <c r="A306" s="153" t="s">
        <v>373</v>
      </c>
      <c r="B306" s="154" t="s">
        <v>851</v>
      </c>
      <c r="C306" s="155" t="s">
        <v>838</v>
      </c>
      <c r="D306" s="195">
        <v>2</v>
      </c>
      <c r="E306" s="194">
        <v>876</v>
      </c>
      <c r="F306" s="157">
        <f t="shared" si="12"/>
        <v>876</v>
      </c>
      <c r="G306" s="156"/>
      <c r="H306" s="158"/>
      <c r="I306" s="159"/>
      <c r="L306" s="132"/>
      <c r="M306" s="143"/>
      <c r="N306" s="132"/>
      <c r="O306" s="132"/>
    </row>
    <row r="307" spans="1:15" s="181" customFormat="1" ht="15.75">
      <c r="A307" s="160" t="s">
        <v>216</v>
      </c>
      <c r="B307" s="161" t="s">
        <v>858</v>
      </c>
      <c r="C307" s="162" t="s">
        <v>838</v>
      </c>
      <c r="D307" s="163">
        <f>SUM(D308:D311)</f>
        <v>15</v>
      </c>
      <c r="E307" s="187">
        <f>SUM(E308:E311)</f>
        <v>56107</v>
      </c>
      <c r="F307" s="187">
        <f>SUM(F308:F311)</f>
        <v>56107</v>
      </c>
      <c r="G307" s="163"/>
      <c r="H307" s="165"/>
      <c r="I307" s="166"/>
      <c r="K307" s="182"/>
      <c r="L307" s="132"/>
      <c r="M307" s="143"/>
      <c r="N307" s="132"/>
      <c r="O307" s="132"/>
    </row>
    <row r="308" spans="1:15" ht="15.75" outlineLevel="1">
      <c r="A308" s="153" t="s">
        <v>376</v>
      </c>
      <c r="B308" s="154" t="s">
        <v>863</v>
      </c>
      <c r="C308" s="155" t="s">
        <v>838</v>
      </c>
      <c r="D308" s="195">
        <v>6</v>
      </c>
      <c r="E308" s="194">
        <v>921</v>
      </c>
      <c r="F308" s="157">
        <f t="shared" si="12"/>
        <v>921</v>
      </c>
      <c r="G308" s="156"/>
      <c r="H308" s="158"/>
      <c r="I308" s="159"/>
      <c r="L308" s="132"/>
      <c r="M308" s="143"/>
      <c r="N308" s="132"/>
      <c r="O308" s="132"/>
    </row>
    <row r="309" spans="1:15" ht="15.75" outlineLevel="1">
      <c r="A309" s="153" t="s">
        <v>377</v>
      </c>
      <c r="B309" s="154" t="s">
        <v>864</v>
      </c>
      <c r="C309" s="155" t="s">
        <v>838</v>
      </c>
      <c r="D309" s="195">
        <v>7</v>
      </c>
      <c r="E309" s="194">
        <v>12257</v>
      </c>
      <c r="F309" s="157">
        <f t="shared" si="12"/>
        <v>12257</v>
      </c>
      <c r="G309" s="156"/>
      <c r="H309" s="158"/>
      <c r="I309" s="159"/>
      <c r="L309" s="132"/>
      <c r="M309" s="143"/>
      <c r="N309" s="132"/>
      <c r="O309" s="132"/>
    </row>
    <row r="310" spans="1:15" ht="31.5" outlineLevel="1">
      <c r="A310" s="153" t="s">
        <v>378</v>
      </c>
      <c r="B310" s="154" t="s">
        <v>973</v>
      </c>
      <c r="C310" s="155" t="s">
        <v>838</v>
      </c>
      <c r="D310" s="195">
        <v>1</v>
      </c>
      <c r="E310" s="194">
        <v>35570</v>
      </c>
      <c r="F310" s="157">
        <f t="shared" si="12"/>
        <v>35570</v>
      </c>
      <c r="G310" s="156"/>
      <c r="H310" s="158"/>
      <c r="I310" s="159"/>
      <c r="L310" s="132"/>
      <c r="M310" s="143"/>
      <c r="N310" s="132"/>
      <c r="O310" s="132"/>
    </row>
    <row r="311" spans="1:15" ht="15.75" outlineLevel="1">
      <c r="A311" s="153" t="s">
        <v>479</v>
      </c>
      <c r="B311" s="154" t="s">
        <v>974</v>
      </c>
      <c r="C311" s="155" t="s">
        <v>838</v>
      </c>
      <c r="D311" s="195">
        <v>1</v>
      </c>
      <c r="E311" s="194">
        <v>7359</v>
      </c>
      <c r="F311" s="157">
        <f t="shared" si="12"/>
        <v>7359</v>
      </c>
      <c r="G311" s="156"/>
      <c r="H311" s="158"/>
      <c r="I311" s="159"/>
      <c r="L311" s="132"/>
      <c r="M311" s="143"/>
      <c r="N311" s="132"/>
      <c r="O311" s="132"/>
    </row>
    <row r="312" spans="1:15" s="142" customFormat="1" ht="35.25" customHeight="1">
      <c r="A312" s="144" t="s">
        <v>126</v>
      </c>
      <c r="B312" s="152" t="s">
        <v>867</v>
      </c>
      <c r="C312" s="146"/>
      <c r="D312" s="147"/>
      <c r="E312" s="148">
        <f>E313</f>
        <v>86919</v>
      </c>
      <c r="F312" s="148">
        <f>F313</f>
        <v>86919</v>
      </c>
      <c r="G312" s="147"/>
      <c r="H312" s="150"/>
      <c r="I312" s="151"/>
      <c r="K312" s="143"/>
      <c r="L312" s="132"/>
      <c r="M312" s="143"/>
      <c r="N312" s="132"/>
      <c r="O312" s="132"/>
    </row>
    <row r="313" spans="1:15" s="142" customFormat="1" ht="33" customHeight="1">
      <c r="A313" s="144" t="s">
        <v>3</v>
      </c>
      <c r="B313" s="152" t="s">
        <v>975</v>
      </c>
      <c r="C313" s="146" t="s">
        <v>838</v>
      </c>
      <c r="D313" s="147">
        <f>D314+D317</f>
        <v>17</v>
      </c>
      <c r="E313" s="151">
        <f>E314+E317</f>
        <v>86919</v>
      </c>
      <c r="F313" s="151">
        <f>F314+F317</f>
        <v>86919</v>
      </c>
      <c r="G313" s="147"/>
      <c r="H313" s="150"/>
      <c r="I313" s="151"/>
      <c r="K313" s="143"/>
      <c r="L313" s="132"/>
      <c r="M313" s="143"/>
      <c r="N313" s="132"/>
      <c r="O313" s="132"/>
    </row>
    <row r="314" spans="1:15" s="167" customFormat="1" ht="15.75">
      <c r="A314" s="160" t="s">
        <v>20</v>
      </c>
      <c r="B314" s="161" t="s">
        <v>875</v>
      </c>
      <c r="C314" s="162" t="s">
        <v>838</v>
      </c>
      <c r="D314" s="163">
        <f>SUM(D315:D316)</f>
        <v>7</v>
      </c>
      <c r="E314" s="164">
        <f>SUM(E315:E316)</f>
        <v>29455</v>
      </c>
      <c r="F314" s="164">
        <f>SUM(F315:F316)</f>
        <v>29455</v>
      </c>
      <c r="G314" s="163"/>
      <c r="H314" s="165"/>
      <c r="I314" s="166"/>
      <c r="K314" s="168"/>
      <c r="L314" s="132"/>
      <c r="M314" s="143"/>
      <c r="N314" s="132"/>
      <c r="O314" s="132"/>
    </row>
    <row r="315" spans="1:15" s="142" customFormat="1" ht="15.75" outlineLevel="1">
      <c r="A315" s="153" t="s">
        <v>24</v>
      </c>
      <c r="B315" s="189" t="s">
        <v>877</v>
      </c>
      <c r="C315" s="155" t="s">
        <v>838</v>
      </c>
      <c r="D315" s="156">
        <v>2</v>
      </c>
      <c r="E315" s="157">
        <v>13794</v>
      </c>
      <c r="F315" s="157">
        <v>13794</v>
      </c>
      <c r="G315" s="156"/>
      <c r="H315" s="158"/>
      <c r="I315" s="159"/>
      <c r="J315" s="130"/>
      <c r="K315" s="143"/>
      <c r="L315" s="132"/>
      <c r="M315" s="143"/>
      <c r="N315" s="132"/>
      <c r="O315" s="132"/>
    </row>
    <row r="316" spans="1:15" s="142" customFormat="1" ht="15.75" outlineLevel="1">
      <c r="A316" s="153" t="s">
        <v>25</v>
      </c>
      <c r="B316" s="189" t="s">
        <v>878</v>
      </c>
      <c r="C316" s="155" t="s">
        <v>838</v>
      </c>
      <c r="D316" s="156">
        <v>5</v>
      </c>
      <c r="E316" s="157">
        <v>15661</v>
      </c>
      <c r="F316" s="157">
        <v>15661</v>
      </c>
      <c r="G316" s="156"/>
      <c r="H316" s="158"/>
      <c r="I316" s="159"/>
      <c r="J316" s="130"/>
      <c r="K316" s="143"/>
      <c r="L316" s="132"/>
      <c r="M316" s="143"/>
      <c r="N316" s="132"/>
      <c r="O316" s="132"/>
    </row>
    <row r="317" spans="1:15" s="167" customFormat="1" ht="15.75">
      <c r="A317" s="160" t="s">
        <v>22</v>
      </c>
      <c r="B317" s="161" t="s">
        <v>879</v>
      </c>
      <c r="C317" s="162" t="s">
        <v>838</v>
      </c>
      <c r="D317" s="163">
        <f>D318</f>
        <v>10</v>
      </c>
      <c r="E317" s="164">
        <f>E318</f>
        <v>57464</v>
      </c>
      <c r="F317" s="164">
        <f>F318</f>
        <v>57464</v>
      </c>
      <c r="G317" s="163"/>
      <c r="H317" s="165"/>
      <c r="I317" s="166"/>
      <c r="J317" s="130"/>
      <c r="K317" s="168"/>
      <c r="L317" s="132"/>
      <c r="M317" s="143"/>
      <c r="N317" s="132"/>
      <c r="O317" s="132"/>
    </row>
    <row r="318" spans="1:15" s="142" customFormat="1" ht="31.5" outlineLevel="1">
      <c r="A318" s="153" t="s">
        <v>26</v>
      </c>
      <c r="B318" s="189" t="s">
        <v>880</v>
      </c>
      <c r="C318" s="155" t="s">
        <v>838</v>
      </c>
      <c r="D318" s="156">
        <v>10</v>
      </c>
      <c r="E318" s="157">
        <v>57464</v>
      </c>
      <c r="F318" s="157">
        <v>57464</v>
      </c>
      <c r="G318" s="156"/>
      <c r="H318" s="158"/>
      <c r="I318" s="159"/>
      <c r="J318" s="130"/>
      <c r="K318" s="143"/>
      <c r="L318" s="132"/>
      <c r="M318" s="143"/>
      <c r="N318" s="132"/>
      <c r="O318" s="132"/>
    </row>
    <row r="319" spans="1:15" s="142" customFormat="1" ht="15.75">
      <c r="A319" s="144" t="s">
        <v>2</v>
      </c>
      <c r="B319" s="152" t="s">
        <v>882</v>
      </c>
      <c r="C319" s="146" t="s">
        <v>838</v>
      </c>
      <c r="D319" s="147">
        <f>SUM(D320:D322)</f>
        <v>4</v>
      </c>
      <c r="E319" s="148">
        <f>SUM(E320:E322)</f>
        <v>80090</v>
      </c>
      <c r="F319" s="148">
        <f>SUM(F320:F322)</f>
        <v>80090</v>
      </c>
      <c r="G319" s="147"/>
      <c r="H319" s="150"/>
      <c r="I319" s="151"/>
      <c r="K319" s="143"/>
      <c r="L319" s="132"/>
      <c r="M319" s="143"/>
      <c r="N319" s="132"/>
      <c r="O319" s="132"/>
    </row>
    <row r="320" spans="1:15" s="142" customFormat="1" ht="15.75" outlineLevel="1">
      <c r="A320" s="153" t="s">
        <v>3</v>
      </c>
      <c r="B320" s="189" t="s">
        <v>478</v>
      </c>
      <c r="C320" s="155" t="s">
        <v>838</v>
      </c>
      <c r="D320" s="156">
        <f>3-1</f>
        <v>2</v>
      </c>
      <c r="E320" s="157">
        <v>13968</v>
      </c>
      <c r="F320" s="157">
        <v>13968</v>
      </c>
      <c r="G320" s="156"/>
      <c r="H320" s="158"/>
      <c r="I320" s="159"/>
      <c r="J320" s="130"/>
      <c r="K320" s="143"/>
      <c r="L320" s="132"/>
      <c r="M320" s="143"/>
      <c r="N320" s="132"/>
      <c r="O320" s="132"/>
    </row>
    <row r="321" spans="1:15" s="142" customFormat="1" ht="15.75" outlineLevel="1">
      <c r="A321" s="153" t="s">
        <v>4</v>
      </c>
      <c r="B321" s="189" t="s">
        <v>884</v>
      </c>
      <c r="C321" s="155" t="s">
        <v>838</v>
      </c>
      <c r="D321" s="156">
        <v>1</v>
      </c>
      <c r="E321" s="157">
        <v>31359</v>
      </c>
      <c r="F321" s="157">
        <v>31359</v>
      </c>
      <c r="G321" s="156"/>
      <c r="H321" s="158"/>
      <c r="I321" s="159"/>
      <c r="J321" s="130"/>
      <c r="K321" s="143"/>
      <c r="L321" s="132"/>
      <c r="M321" s="143"/>
      <c r="N321" s="132"/>
      <c r="O321" s="132"/>
    </row>
    <row r="322" spans="1:15" s="142" customFormat="1" ht="15.75" outlineLevel="1">
      <c r="A322" s="153" t="s">
        <v>23</v>
      </c>
      <c r="B322" s="189" t="s">
        <v>976</v>
      </c>
      <c r="C322" s="155" t="s">
        <v>838</v>
      </c>
      <c r="D322" s="156">
        <v>1</v>
      </c>
      <c r="E322" s="157">
        <v>34763</v>
      </c>
      <c r="F322" s="157">
        <v>34763</v>
      </c>
      <c r="G322" s="156"/>
      <c r="H322" s="158"/>
      <c r="I322" s="159"/>
      <c r="J322" s="130"/>
      <c r="K322" s="143"/>
      <c r="L322" s="132"/>
      <c r="M322" s="143"/>
      <c r="N322" s="132"/>
      <c r="O322" s="132"/>
    </row>
    <row r="323" spans="1:15" s="142" customFormat="1" ht="15.75">
      <c r="A323" s="251" t="s">
        <v>977</v>
      </c>
      <c r="B323" s="251"/>
      <c r="C323" s="251"/>
      <c r="D323" s="251"/>
      <c r="E323" s="251"/>
      <c r="F323" s="251"/>
      <c r="G323" s="251"/>
      <c r="H323" s="251"/>
      <c r="I323" s="251"/>
      <c r="K323" s="143"/>
      <c r="L323" s="132"/>
      <c r="M323" s="143"/>
      <c r="N323" s="132"/>
      <c r="O323" s="132"/>
    </row>
    <row r="324" spans="1:15" s="142" customFormat="1" ht="15.75">
      <c r="A324" s="144"/>
      <c r="B324" s="145" t="s">
        <v>978</v>
      </c>
      <c r="C324" s="146"/>
      <c r="D324" s="147"/>
      <c r="E324" s="148">
        <f>E325+E344+E436+E443</f>
        <v>2282611</v>
      </c>
      <c r="F324" s="148">
        <f>F325+F344+F436+F443</f>
        <v>2282611</v>
      </c>
      <c r="G324" s="147"/>
      <c r="H324" s="150"/>
      <c r="I324" s="151"/>
      <c r="J324" s="143"/>
      <c r="K324" s="143"/>
      <c r="L324" s="132"/>
      <c r="M324" s="143"/>
      <c r="N324" s="132"/>
      <c r="O324" s="132"/>
    </row>
    <row r="325" spans="1:15" s="142" customFormat="1" ht="15.75">
      <c r="A325" s="144" t="s">
        <v>1</v>
      </c>
      <c r="B325" s="152" t="s">
        <v>776</v>
      </c>
      <c r="C325" s="146"/>
      <c r="D325" s="147"/>
      <c r="E325" s="148">
        <f>E326+E329+E331+E333</f>
        <v>493123</v>
      </c>
      <c r="F325" s="148">
        <f>F326+F329+F331+F333</f>
        <v>493123</v>
      </c>
      <c r="G325" s="147"/>
      <c r="H325" s="150"/>
      <c r="I325" s="151"/>
      <c r="K325" s="143"/>
      <c r="L325" s="132"/>
      <c r="M325" s="143"/>
      <c r="N325" s="132"/>
      <c r="O325" s="132"/>
    </row>
    <row r="326" spans="1:15" s="142" customFormat="1" ht="15.75">
      <c r="A326" s="144" t="s">
        <v>3</v>
      </c>
      <c r="B326" s="145" t="s">
        <v>777</v>
      </c>
      <c r="C326" s="146" t="s">
        <v>261</v>
      </c>
      <c r="D326" s="147">
        <f>SUM(D327:D328)</f>
        <v>2</v>
      </c>
      <c r="E326" s="148">
        <f>SUM(E327:E328)</f>
        <v>370286</v>
      </c>
      <c r="F326" s="148">
        <f>SUM(F327:F328)</f>
        <v>370286</v>
      </c>
      <c r="G326" s="147"/>
      <c r="H326" s="150"/>
      <c r="I326" s="151"/>
      <c r="K326" s="143"/>
      <c r="L326" s="132"/>
      <c r="M326" s="143"/>
      <c r="N326" s="132"/>
      <c r="O326" s="132"/>
    </row>
    <row r="327" spans="1:15" ht="15.75" outlineLevel="1">
      <c r="A327" s="153" t="s">
        <v>20</v>
      </c>
      <c r="B327" s="154" t="s">
        <v>890</v>
      </c>
      <c r="C327" s="155" t="s">
        <v>261</v>
      </c>
      <c r="D327" s="156">
        <v>1</v>
      </c>
      <c r="E327" s="157">
        <v>211969</v>
      </c>
      <c r="F327" s="157">
        <f>E327</f>
        <v>211969</v>
      </c>
      <c r="G327" s="156"/>
      <c r="H327" s="158"/>
      <c r="I327" s="159"/>
      <c r="L327" s="132"/>
      <c r="M327" s="143"/>
      <c r="N327" s="132"/>
      <c r="O327" s="132"/>
    </row>
    <row r="328" spans="1:15" ht="15.75" outlineLevel="1">
      <c r="A328" s="153" t="s">
        <v>22</v>
      </c>
      <c r="B328" s="154" t="s">
        <v>891</v>
      </c>
      <c r="C328" s="155" t="s">
        <v>261</v>
      </c>
      <c r="D328" s="156">
        <v>1</v>
      </c>
      <c r="E328" s="157">
        <v>158317</v>
      </c>
      <c r="F328" s="157">
        <f>E328</f>
        <v>158317</v>
      </c>
      <c r="G328" s="156"/>
      <c r="H328" s="158"/>
      <c r="I328" s="159"/>
      <c r="L328" s="132"/>
      <c r="M328" s="143"/>
      <c r="N328" s="132"/>
      <c r="O328" s="132"/>
    </row>
    <row r="329" spans="1:15" s="142" customFormat="1" ht="15.75">
      <c r="A329" s="144" t="s">
        <v>4</v>
      </c>
      <c r="B329" s="145" t="s">
        <v>979</v>
      </c>
      <c r="C329" s="146" t="s">
        <v>261</v>
      </c>
      <c r="D329" s="147">
        <f>D330</f>
        <v>1</v>
      </c>
      <c r="E329" s="148">
        <f>E330</f>
        <v>42046</v>
      </c>
      <c r="F329" s="148">
        <f>F330</f>
        <v>42046</v>
      </c>
      <c r="G329" s="147"/>
      <c r="H329" s="150"/>
      <c r="I329" s="151"/>
      <c r="K329" s="143"/>
      <c r="L329" s="132"/>
      <c r="M329" s="143"/>
      <c r="N329" s="132"/>
      <c r="O329" s="132"/>
    </row>
    <row r="330" spans="1:15" ht="15.75" outlineLevel="1">
      <c r="A330" s="153" t="s">
        <v>15</v>
      </c>
      <c r="B330" s="154" t="s">
        <v>980</v>
      </c>
      <c r="C330" s="155" t="s">
        <v>261</v>
      </c>
      <c r="D330" s="156">
        <v>1</v>
      </c>
      <c r="E330" s="157">
        <v>42046</v>
      </c>
      <c r="F330" s="157">
        <f>E330</f>
        <v>42046</v>
      </c>
      <c r="G330" s="156"/>
      <c r="H330" s="158"/>
      <c r="I330" s="159"/>
      <c r="L330" s="132"/>
      <c r="M330" s="143"/>
      <c r="N330" s="132"/>
      <c r="O330" s="132"/>
    </row>
    <row r="331" spans="1:15" s="142" customFormat="1" ht="15.75">
      <c r="A331" s="144" t="s">
        <v>23</v>
      </c>
      <c r="B331" s="145" t="s">
        <v>981</v>
      </c>
      <c r="C331" s="146" t="s">
        <v>261</v>
      </c>
      <c r="D331" s="147">
        <f>D332</f>
        <v>1</v>
      </c>
      <c r="E331" s="148">
        <f>E332</f>
        <v>72004</v>
      </c>
      <c r="F331" s="148">
        <f>F332</f>
        <v>72004</v>
      </c>
      <c r="G331" s="147"/>
      <c r="H331" s="150"/>
      <c r="I331" s="151"/>
      <c r="K331" s="143"/>
      <c r="L331" s="132"/>
      <c r="M331" s="143"/>
      <c r="N331" s="132"/>
      <c r="O331" s="132"/>
    </row>
    <row r="332" spans="1:15" ht="33" customHeight="1" outlineLevel="1">
      <c r="A332" s="153" t="s">
        <v>9</v>
      </c>
      <c r="B332" s="154" t="s">
        <v>982</v>
      </c>
      <c r="C332" s="155" t="s">
        <v>261</v>
      </c>
      <c r="D332" s="156">
        <v>1</v>
      </c>
      <c r="E332" s="157">
        <v>72004</v>
      </c>
      <c r="F332" s="157">
        <f>E332</f>
        <v>72004</v>
      </c>
      <c r="G332" s="156"/>
      <c r="H332" s="158"/>
      <c r="I332" s="159"/>
      <c r="L332" s="132"/>
      <c r="M332" s="143"/>
      <c r="N332" s="132"/>
      <c r="O332" s="132"/>
    </row>
    <row r="333" spans="1:15" s="142" customFormat="1" ht="48.75" customHeight="1">
      <c r="A333" s="144" t="s">
        <v>61</v>
      </c>
      <c r="B333" s="145" t="s">
        <v>983</v>
      </c>
      <c r="C333" s="146"/>
      <c r="D333" s="147"/>
      <c r="E333" s="148">
        <f>E334+E339</f>
        <v>8787</v>
      </c>
      <c r="F333" s="148">
        <f>F334+F339</f>
        <v>8787</v>
      </c>
      <c r="G333" s="147"/>
      <c r="H333" s="150"/>
      <c r="I333" s="151"/>
      <c r="K333" s="143"/>
      <c r="L333" s="132"/>
      <c r="M333" s="143"/>
      <c r="N333" s="132"/>
      <c r="O333" s="132"/>
    </row>
    <row r="334" spans="1:15" s="167" customFormat="1" ht="47.25">
      <c r="A334" s="160" t="s">
        <v>85</v>
      </c>
      <c r="B334" s="161" t="s">
        <v>984</v>
      </c>
      <c r="C334" s="162" t="s">
        <v>782</v>
      </c>
      <c r="D334" s="163">
        <f>SUM(D335:D338)</f>
        <v>4</v>
      </c>
      <c r="E334" s="164">
        <f>SUM(E335:E338)</f>
        <v>7410</v>
      </c>
      <c r="F334" s="164">
        <f>SUM(F335:F338)</f>
        <v>7410</v>
      </c>
      <c r="G334" s="163"/>
      <c r="H334" s="165"/>
      <c r="I334" s="166"/>
      <c r="K334" s="168"/>
      <c r="L334" s="132"/>
      <c r="M334" s="143"/>
      <c r="N334" s="132"/>
      <c r="O334" s="132"/>
    </row>
    <row r="335" spans="1:15" ht="15.75" outlineLevel="1">
      <c r="A335" s="153" t="s">
        <v>86</v>
      </c>
      <c r="B335" s="154" t="s">
        <v>890</v>
      </c>
      <c r="C335" s="155" t="s">
        <v>782</v>
      </c>
      <c r="D335" s="156">
        <v>1</v>
      </c>
      <c r="E335" s="157">
        <v>2864</v>
      </c>
      <c r="F335" s="157">
        <f>E335</f>
        <v>2864</v>
      </c>
      <c r="G335" s="156"/>
      <c r="H335" s="158"/>
      <c r="I335" s="159"/>
      <c r="L335" s="132"/>
      <c r="M335" s="143"/>
      <c r="N335" s="132"/>
      <c r="O335" s="132"/>
    </row>
    <row r="336" spans="1:15" ht="15.75" outlineLevel="1">
      <c r="A336" s="153" t="s">
        <v>87</v>
      </c>
      <c r="B336" s="154" t="s">
        <v>891</v>
      </c>
      <c r="C336" s="155" t="s">
        <v>782</v>
      </c>
      <c r="D336" s="156">
        <v>1</v>
      </c>
      <c r="E336" s="157">
        <v>2139</v>
      </c>
      <c r="F336" s="157">
        <f>E336</f>
        <v>2139</v>
      </c>
      <c r="G336" s="156"/>
      <c r="H336" s="158"/>
      <c r="I336" s="159"/>
      <c r="L336" s="132"/>
      <c r="M336" s="143"/>
      <c r="N336" s="132"/>
      <c r="O336" s="132"/>
    </row>
    <row r="337" spans="1:15" ht="15.75" outlineLevel="1">
      <c r="A337" s="153" t="s">
        <v>88</v>
      </c>
      <c r="B337" s="154" t="s">
        <v>980</v>
      </c>
      <c r="C337" s="155" t="s">
        <v>782</v>
      </c>
      <c r="D337" s="156">
        <v>1</v>
      </c>
      <c r="E337" s="157">
        <v>1362</v>
      </c>
      <c r="F337" s="157">
        <f>E337</f>
        <v>1362</v>
      </c>
      <c r="G337" s="156"/>
      <c r="H337" s="158"/>
      <c r="I337" s="159"/>
      <c r="L337" s="132"/>
      <c r="M337" s="143"/>
      <c r="N337" s="132"/>
      <c r="O337" s="132"/>
    </row>
    <row r="338" spans="1:15" ht="31.5" outlineLevel="1">
      <c r="A338" s="153" t="s">
        <v>89</v>
      </c>
      <c r="B338" s="154" t="s">
        <v>982</v>
      </c>
      <c r="C338" s="155" t="s">
        <v>782</v>
      </c>
      <c r="D338" s="156">
        <v>1</v>
      </c>
      <c r="E338" s="157">
        <v>1045</v>
      </c>
      <c r="F338" s="157">
        <f>E338</f>
        <v>1045</v>
      </c>
      <c r="G338" s="156"/>
      <c r="H338" s="158"/>
      <c r="I338" s="159"/>
      <c r="L338" s="132"/>
      <c r="M338" s="143"/>
      <c r="N338" s="132"/>
      <c r="O338" s="132"/>
    </row>
    <row r="339" spans="1:15" s="167" customFormat="1" ht="47.25">
      <c r="A339" s="160" t="s">
        <v>90</v>
      </c>
      <c r="B339" s="161" t="s">
        <v>985</v>
      </c>
      <c r="C339" s="162" t="s">
        <v>782</v>
      </c>
      <c r="D339" s="163">
        <f>SUM(D340:D343)</f>
        <v>4</v>
      </c>
      <c r="E339" s="164">
        <f>SUM(E340:E343)</f>
        <v>1377</v>
      </c>
      <c r="F339" s="164">
        <f>SUM(F340:F343)</f>
        <v>1377</v>
      </c>
      <c r="G339" s="163"/>
      <c r="H339" s="165"/>
      <c r="I339" s="166"/>
      <c r="K339" s="168"/>
      <c r="L339" s="132"/>
      <c r="M339" s="143"/>
      <c r="N339" s="132"/>
      <c r="O339" s="132"/>
    </row>
    <row r="340" spans="1:15" ht="15.75" outlineLevel="1">
      <c r="A340" s="153" t="s">
        <v>91</v>
      </c>
      <c r="B340" s="154" t="s">
        <v>890</v>
      </c>
      <c r="C340" s="155" t="s">
        <v>782</v>
      </c>
      <c r="D340" s="156">
        <v>1</v>
      </c>
      <c r="E340" s="157">
        <v>424</v>
      </c>
      <c r="F340" s="157">
        <f>E340</f>
        <v>424</v>
      </c>
      <c r="G340" s="156"/>
      <c r="H340" s="158"/>
      <c r="I340" s="159"/>
      <c r="L340" s="132"/>
      <c r="M340" s="143"/>
      <c r="N340" s="132"/>
      <c r="O340" s="132"/>
    </row>
    <row r="341" spans="1:15" ht="15.75" outlineLevel="1">
      <c r="A341" s="153" t="s">
        <v>92</v>
      </c>
      <c r="B341" s="154" t="s">
        <v>891</v>
      </c>
      <c r="C341" s="155" t="s">
        <v>782</v>
      </c>
      <c r="D341" s="156">
        <v>1</v>
      </c>
      <c r="E341" s="157">
        <v>317</v>
      </c>
      <c r="F341" s="157">
        <f>E341</f>
        <v>317</v>
      </c>
      <c r="G341" s="156"/>
      <c r="H341" s="158"/>
      <c r="I341" s="159"/>
      <c r="L341" s="132"/>
      <c r="M341" s="143"/>
      <c r="N341" s="132"/>
      <c r="O341" s="132"/>
    </row>
    <row r="342" spans="1:15" ht="15.75" outlineLevel="1">
      <c r="A342" s="153" t="s">
        <v>93</v>
      </c>
      <c r="B342" s="154" t="s">
        <v>980</v>
      </c>
      <c r="C342" s="155" t="s">
        <v>782</v>
      </c>
      <c r="D342" s="156">
        <v>1</v>
      </c>
      <c r="E342" s="157">
        <v>471</v>
      </c>
      <c r="F342" s="157">
        <f>E342</f>
        <v>471</v>
      </c>
      <c r="G342" s="156"/>
      <c r="H342" s="158"/>
      <c r="I342" s="159"/>
      <c r="L342" s="132"/>
      <c r="M342" s="143"/>
      <c r="N342" s="132"/>
      <c r="O342" s="132"/>
    </row>
    <row r="343" spans="1:15" ht="31.5" outlineLevel="1">
      <c r="A343" s="153" t="s">
        <v>94</v>
      </c>
      <c r="B343" s="154" t="s">
        <v>982</v>
      </c>
      <c r="C343" s="155" t="s">
        <v>782</v>
      </c>
      <c r="D343" s="156">
        <v>1</v>
      </c>
      <c r="E343" s="157">
        <v>165</v>
      </c>
      <c r="F343" s="157">
        <f>E343</f>
        <v>165</v>
      </c>
      <c r="G343" s="156"/>
      <c r="H343" s="158"/>
      <c r="I343" s="159"/>
      <c r="L343" s="132"/>
      <c r="M343" s="143"/>
      <c r="N343" s="132"/>
      <c r="O343" s="132"/>
    </row>
    <row r="344" spans="1:15" s="142" customFormat="1" ht="15.75">
      <c r="A344" s="144" t="s">
        <v>144</v>
      </c>
      <c r="B344" s="152" t="s">
        <v>784</v>
      </c>
      <c r="C344" s="146"/>
      <c r="D344" s="147"/>
      <c r="E344" s="148">
        <f>E345+E354+E373+E382+E384+E408</f>
        <v>1567448</v>
      </c>
      <c r="F344" s="148">
        <f>F345+F354+F373+F382+F384+F408</f>
        <v>1567448</v>
      </c>
      <c r="G344" s="147"/>
      <c r="H344" s="150"/>
      <c r="I344" s="151"/>
      <c r="K344" s="143"/>
      <c r="L344" s="132"/>
      <c r="M344" s="143"/>
      <c r="N344" s="132"/>
      <c r="O344" s="132"/>
    </row>
    <row r="345" spans="1:15" s="142" customFormat="1" ht="15.75">
      <c r="A345" s="144" t="s">
        <v>3</v>
      </c>
      <c r="B345" s="145" t="s">
        <v>785</v>
      </c>
      <c r="C345" s="146" t="s">
        <v>786</v>
      </c>
      <c r="D345" s="147">
        <f>SUM(D346:D353)</f>
        <v>22705</v>
      </c>
      <c r="E345" s="196">
        <f>SUM(E346:E353)</f>
        <v>1268318</v>
      </c>
      <c r="F345" s="196">
        <f>SUM(F346:F353)</f>
        <v>1268318</v>
      </c>
      <c r="G345" s="147"/>
      <c r="H345" s="150"/>
      <c r="I345" s="151"/>
      <c r="K345" s="143"/>
      <c r="L345" s="132"/>
      <c r="M345" s="143"/>
      <c r="N345" s="132"/>
      <c r="O345" s="132"/>
    </row>
    <row r="346" spans="1:15" ht="78.75" outlineLevel="1">
      <c r="A346" s="153" t="s">
        <v>20</v>
      </c>
      <c r="B346" s="184" t="s">
        <v>986</v>
      </c>
      <c r="C346" s="155" t="s">
        <v>786</v>
      </c>
      <c r="D346" s="191">
        <v>1065</v>
      </c>
      <c r="E346" s="194">
        <v>61537</v>
      </c>
      <c r="F346" s="157">
        <f aca="true" t="shared" si="13" ref="F346:F353">E346</f>
        <v>61537</v>
      </c>
      <c r="G346" s="156"/>
      <c r="H346" s="158"/>
      <c r="I346" s="159"/>
      <c r="L346" s="132"/>
      <c r="M346" s="143"/>
      <c r="N346" s="132"/>
      <c r="O346" s="132"/>
    </row>
    <row r="347" spans="1:15" ht="94.5" outlineLevel="1">
      <c r="A347" s="153" t="s">
        <v>22</v>
      </c>
      <c r="B347" s="197" t="s">
        <v>987</v>
      </c>
      <c r="C347" s="155" t="s">
        <v>786</v>
      </c>
      <c r="D347" s="198">
        <v>1260</v>
      </c>
      <c r="E347" s="194">
        <v>221572</v>
      </c>
      <c r="F347" s="157">
        <f t="shared" si="13"/>
        <v>221572</v>
      </c>
      <c r="G347" s="156"/>
      <c r="H347" s="158"/>
      <c r="I347" s="159"/>
      <c r="L347" s="132"/>
      <c r="M347" s="143"/>
      <c r="N347" s="132"/>
      <c r="O347" s="132"/>
    </row>
    <row r="348" spans="1:15" ht="157.5" outlineLevel="1">
      <c r="A348" s="153" t="s">
        <v>51</v>
      </c>
      <c r="B348" s="186" t="s">
        <v>988</v>
      </c>
      <c r="C348" s="155" t="s">
        <v>786</v>
      </c>
      <c r="D348" s="191">
        <v>8264</v>
      </c>
      <c r="E348" s="194">
        <v>231064</v>
      </c>
      <c r="F348" s="157">
        <f t="shared" si="13"/>
        <v>231064</v>
      </c>
      <c r="G348" s="156"/>
      <c r="H348" s="158"/>
      <c r="I348" s="159"/>
      <c r="L348" s="132"/>
      <c r="M348" s="143"/>
      <c r="N348" s="132"/>
      <c r="O348" s="132"/>
    </row>
    <row r="349" spans="1:15" ht="94.5" outlineLevel="1">
      <c r="A349" s="153" t="s">
        <v>76</v>
      </c>
      <c r="B349" s="186" t="s">
        <v>989</v>
      </c>
      <c r="C349" s="155" t="s">
        <v>786</v>
      </c>
      <c r="D349" s="191">
        <v>3000</v>
      </c>
      <c r="E349" s="194">
        <v>110651</v>
      </c>
      <c r="F349" s="157">
        <f t="shared" si="13"/>
        <v>110651</v>
      </c>
      <c r="G349" s="156"/>
      <c r="H349" s="158"/>
      <c r="I349" s="159"/>
      <c r="L349" s="132"/>
      <c r="M349" s="143"/>
      <c r="N349" s="132"/>
      <c r="O349" s="132"/>
    </row>
    <row r="350" spans="1:15" ht="141.75" outlineLevel="1">
      <c r="A350" s="153" t="s">
        <v>129</v>
      </c>
      <c r="B350" s="185" t="s">
        <v>990</v>
      </c>
      <c r="C350" s="155" t="s">
        <v>786</v>
      </c>
      <c r="D350" s="191">
        <v>3357</v>
      </c>
      <c r="E350" s="192">
        <v>308879</v>
      </c>
      <c r="F350" s="157">
        <f t="shared" si="13"/>
        <v>308879</v>
      </c>
      <c r="G350" s="156"/>
      <c r="H350" s="158"/>
      <c r="I350" s="159"/>
      <c r="L350" s="132"/>
      <c r="M350" s="143"/>
      <c r="N350" s="132"/>
      <c r="O350" s="132"/>
    </row>
    <row r="351" spans="1:15" ht="126" outlineLevel="1">
      <c r="A351" s="153" t="s">
        <v>130</v>
      </c>
      <c r="B351" s="186" t="s">
        <v>991</v>
      </c>
      <c r="C351" s="155" t="s">
        <v>786</v>
      </c>
      <c r="D351" s="191">
        <v>1864</v>
      </c>
      <c r="E351" s="194">
        <v>114876</v>
      </c>
      <c r="F351" s="157">
        <f t="shared" si="13"/>
        <v>114876</v>
      </c>
      <c r="G351" s="156"/>
      <c r="H351" s="158"/>
      <c r="I351" s="159"/>
      <c r="L351" s="132"/>
      <c r="M351" s="143"/>
      <c r="N351" s="132"/>
      <c r="O351" s="132"/>
    </row>
    <row r="352" spans="1:15" ht="63" outlineLevel="1">
      <c r="A352" s="153" t="s">
        <v>131</v>
      </c>
      <c r="B352" s="154" t="s">
        <v>992</v>
      </c>
      <c r="C352" s="155" t="s">
        <v>786</v>
      </c>
      <c r="D352" s="156">
        <v>1910</v>
      </c>
      <c r="E352" s="157">
        <v>111605</v>
      </c>
      <c r="F352" s="157">
        <f t="shared" si="13"/>
        <v>111605</v>
      </c>
      <c r="G352" s="156"/>
      <c r="H352" s="158"/>
      <c r="I352" s="159"/>
      <c r="L352" s="132"/>
      <c r="M352" s="143"/>
      <c r="N352" s="132"/>
      <c r="O352" s="132"/>
    </row>
    <row r="353" spans="1:15" ht="94.5" outlineLevel="1">
      <c r="A353" s="153" t="s">
        <v>132</v>
      </c>
      <c r="B353" s="154" t="s">
        <v>993</v>
      </c>
      <c r="C353" s="155" t="s">
        <v>786</v>
      </c>
      <c r="D353" s="156">
        <v>1985</v>
      </c>
      <c r="E353" s="157">
        <v>108134</v>
      </c>
      <c r="F353" s="157">
        <f t="shared" si="13"/>
        <v>108134</v>
      </c>
      <c r="G353" s="156"/>
      <c r="H353" s="158"/>
      <c r="I353" s="159"/>
      <c r="L353" s="132"/>
      <c r="M353" s="143"/>
      <c r="N353" s="132"/>
      <c r="O353" s="132"/>
    </row>
    <row r="354" spans="1:15" s="142" customFormat="1" ht="31.5">
      <c r="A354" s="144" t="s">
        <v>4</v>
      </c>
      <c r="B354" s="145" t="s">
        <v>801</v>
      </c>
      <c r="C354" s="146"/>
      <c r="D354" s="147"/>
      <c r="E354" s="196">
        <f>E355+E364</f>
        <v>39524</v>
      </c>
      <c r="F354" s="196">
        <f>F355+F364</f>
        <v>39524</v>
      </c>
      <c r="G354" s="147"/>
      <c r="H354" s="150"/>
      <c r="I354" s="151"/>
      <c r="K354" s="143"/>
      <c r="L354" s="132"/>
      <c r="M354" s="143"/>
      <c r="N354" s="132"/>
      <c r="O354" s="132"/>
    </row>
    <row r="355" spans="1:15" s="181" customFormat="1" ht="31.5">
      <c r="A355" s="160" t="s">
        <v>15</v>
      </c>
      <c r="B355" s="161" t="s">
        <v>994</v>
      </c>
      <c r="C355" s="162" t="s">
        <v>782</v>
      </c>
      <c r="D355" s="163">
        <f>SUM(D356:D363)</f>
        <v>8</v>
      </c>
      <c r="E355" s="187">
        <f>SUM(E356:E363)</f>
        <v>32125</v>
      </c>
      <c r="F355" s="187">
        <f>SUM(F356:F363)</f>
        <v>32125</v>
      </c>
      <c r="G355" s="163"/>
      <c r="H355" s="165"/>
      <c r="I355" s="166"/>
      <c r="K355" s="182"/>
      <c r="L355" s="132"/>
      <c r="M355" s="143"/>
      <c r="N355" s="132"/>
      <c r="O355" s="132"/>
    </row>
    <row r="356" spans="1:15" ht="78.75" outlineLevel="1">
      <c r="A356" s="153" t="s">
        <v>16</v>
      </c>
      <c r="B356" s="184" t="s">
        <v>986</v>
      </c>
      <c r="C356" s="155" t="s">
        <v>782</v>
      </c>
      <c r="D356" s="156">
        <v>1</v>
      </c>
      <c r="E356" s="194">
        <v>831</v>
      </c>
      <c r="F356" s="157">
        <f aca="true" t="shared" si="14" ref="F356:F363">E356</f>
        <v>831</v>
      </c>
      <c r="G356" s="156"/>
      <c r="H356" s="158"/>
      <c r="I356" s="159"/>
      <c r="L356" s="132"/>
      <c r="M356" s="143"/>
      <c r="N356" s="132"/>
      <c r="O356" s="132"/>
    </row>
    <row r="357" spans="1:15" ht="94.5" outlineLevel="1">
      <c r="A357" s="153" t="s">
        <v>54</v>
      </c>
      <c r="B357" s="197" t="s">
        <v>987</v>
      </c>
      <c r="C357" s="155" t="s">
        <v>782</v>
      </c>
      <c r="D357" s="156">
        <v>1</v>
      </c>
      <c r="E357" s="194">
        <v>2993</v>
      </c>
      <c r="F357" s="157">
        <f t="shared" si="14"/>
        <v>2993</v>
      </c>
      <c r="G357" s="156"/>
      <c r="H357" s="158"/>
      <c r="I357" s="159"/>
      <c r="L357" s="132"/>
      <c r="M357" s="143"/>
      <c r="N357" s="132"/>
      <c r="O357" s="132"/>
    </row>
    <row r="358" spans="1:15" ht="157.5" outlineLevel="1">
      <c r="A358" s="153" t="s">
        <v>70</v>
      </c>
      <c r="B358" s="186" t="s">
        <v>988</v>
      </c>
      <c r="C358" s="155" t="s">
        <v>782</v>
      </c>
      <c r="D358" s="156">
        <v>1</v>
      </c>
      <c r="E358" s="194">
        <v>3122</v>
      </c>
      <c r="F358" s="157">
        <f t="shared" si="14"/>
        <v>3122</v>
      </c>
      <c r="G358" s="156"/>
      <c r="H358" s="158"/>
      <c r="I358" s="159"/>
      <c r="L358" s="132"/>
      <c r="M358" s="143"/>
      <c r="N358" s="132"/>
      <c r="O358" s="132"/>
    </row>
    <row r="359" spans="1:15" ht="94.5" outlineLevel="1">
      <c r="A359" s="153" t="s">
        <v>77</v>
      </c>
      <c r="B359" s="186" t="s">
        <v>989</v>
      </c>
      <c r="C359" s="155" t="s">
        <v>782</v>
      </c>
      <c r="D359" s="156">
        <v>1</v>
      </c>
      <c r="E359" s="194">
        <v>1495</v>
      </c>
      <c r="F359" s="157">
        <f t="shared" si="14"/>
        <v>1495</v>
      </c>
      <c r="G359" s="156"/>
      <c r="H359" s="158"/>
      <c r="I359" s="159"/>
      <c r="L359" s="132"/>
      <c r="M359" s="143"/>
      <c r="N359" s="132"/>
      <c r="O359" s="132"/>
    </row>
    <row r="360" spans="1:15" ht="141.75" outlineLevel="1">
      <c r="A360" s="153" t="s">
        <v>160</v>
      </c>
      <c r="B360" s="185" t="s">
        <v>990</v>
      </c>
      <c r="C360" s="155" t="s">
        <v>782</v>
      </c>
      <c r="D360" s="156">
        <v>1</v>
      </c>
      <c r="E360" s="192">
        <v>15012</v>
      </c>
      <c r="F360" s="157">
        <f t="shared" si="14"/>
        <v>15012</v>
      </c>
      <c r="G360" s="156"/>
      <c r="H360" s="158"/>
      <c r="I360" s="159"/>
      <c r="L360" s="132"/>
      <c r="M360" s="143"/>
      <c r="N360" s="132"/>
      <c r="O360" s="132"/>
    </row>
    <row r="361" spans="1:15" ht="126" outlineLevel="1">
      <c r="A361" s="153" t="s">
        <v>161</v>
      </c>
      <c r="B361" s="186" t="s">
        <v>991</v>
      </c>
      <c r="C361" s="155" t="s">
        <v>782</v>
      </c>
      <c r="D361" s="156">
        <v>1</v>
      </c>
      <c r="E361" s="194">
        <v>1552</v>
      </c>
      <c r="F361" s="157">
        <f t="shared" si="14"/>
        <v>1552</v>
      </c>
      <c r="G361" s="156"/>
      <c r="H361" s="158"/>
      <c r="I361" s="159"/>
      <c r="L361" s="132"/>
      <c r="M361" s="143"/>
      <c r="N361" s="132"/>
      <c r="O361" s="132"/>
    </row>
    <row r="362" spans="1:15" ht="63" outlineLevel="1">
      <c r="A362" s="153" t="s">
        <v>162</v>
      </c>
      <c r="B362" s="154" t="s">
        <v>992</v>
      </c>
      <c r="C362" s="155" t="s">
        <v>782</v>
      </c>
      <c r="D362" s="156">
        <v>1</v>
      </c>
      <c r="E362" s="157">
        <v>3616</v>
      </c>
      <c r="F362" s="157">
        <f t="shared" si="14"/>
        <v>3616</v>
      </c>
      <c r="G362" s="156"/>
      <c r="H362" s="158"/>
      <c r="I362" s="159"/>
      <c r="J362" s="131"/>
      <c r="L362" s="132"/>
      <c r="M362" s="143"/>
      <c r="N362" s="132"/>
      <c r="O362" s="132"/>
    </row>
    <row r="363" spans="1:15" ht="94.5" outlineLevel="1">
      <c r="A363" s="153" t="s">
        <v>163</v>
      </c>
      <c r="B363" s="154" t="s">
        <v>993</v>
      </c>
      <c r="C363" s="155" t="s">
        <v>782</v>
      </c>
      <c r="D363" s="156">
        <v>1</v>
      </c>
      <c r="E363" s="157">
        <v>3504</v>
      </c>
      <c r="F363" s="157">
        <f t="shared" si="14"/>
        <v>3504</v>
      </c>
      <c r="G363" s="156"/>
      <c r="H363" s="158"/>
      <c r="I363" s="159"/>
      <c r="L363" s="132"/>
      <c r="M363" s="143"/>
      <c r="N363" s="132"/>
      <c r="O363" s="132"/>
    </row>
    <row r="364" spans="1:15" s="181" customFormat="1" ht="31.5">
      <c r="A364" s="160" t="s">
        <v>17</v>
      </c>
      <c r="B364" s="161" t="s">
        <v>995</v>
      </c>
      <c r="C364" s="162" t="s">
        <v>782</v>
      </c>
      <c r="D364" s="163">
        <f>SUM(D365:D372)</f>
        <v>8</v>
      </c>
      <c r="E364" s="187">
        <f>SUM(E365:E372)</f>
        <v>7399</v>
      </c>
      <c r="F364" s="187">
        <f>SUM(F365:F372)</f>
        <v>7399</v>
      </c>
      <c r="G364" s="163"/>
      <c r="H364" s="165"/>
      <c r="I364" s="166"/>
      <c r="K364" s="182"/>
      <c r="L364" s="132"/>
      <c r="M364" s="143"/>
      <c r="N364" s="132"/>
      <c r="O364" s="132"/>
    </row>
    <row r="365" spans="1:15" ht="78.75" outlineLevel="1">
      <c r="A365" s="153" t="s">
        <v>18</v>
      </c>
      <c r="B365" s="184" t="s">
        <v>986</v>
      </c>
      <c r="C365" s="155" t="s">
        <v>782</v>
      </c>
      <c r="D365" s="156">
        <v>1</v>
      </c>
      <c r="E365" s="194">
        <v>123</v>
      </c>
      <c r="F365" s="157">
        <f aca="true" t="shared" si="15" ref="F365:F372">E365</f>
        <v>123</v>
      </c>
      <c r="G365" s="156"/>
      <c r="H365" s="158"/>
      <c r="I365" s="159"/>
      <c r="L365" s="132"/>
      <c r="M365" s="143"/>
      <c r="N365" s="132"/>
      <c r="O365" s="132"/>
    </row>
    <row r="366" spans="1:15" ht="94.5" outlineLevel="1">
      <c r="A366" s="153" t="s">
        <v>71</v>
      </c>
      <c r="B366" s="197" t="s">
        <v>987</v>
      </c>
      <c r="C366" s="155" t="s">
        <v>782</v>
      </c>
      <c r="D366" s="156">
        <v>1</v>
      </c>
      <c r="E366" s="194">
        <v>443</v>
      </c>
      <c r="F366" s="157">
        <f t="shared" si="15"/>
        <v>443</v>
      </c>
      <c r="G366" s="156"/>
      <c r="H366" s="158"/>
      <c r="I366" s="159"/>
      <c r="L366" s="132"/>
      <c r="M366" s="143"/>
      <c r="N366" s="132"/>
      <c r="O366" s="132"/>
    </row>
    <row r="367" spans="1:15" ht="157.5" outlineLevel="1">
      <c r="A367" s="153" t="s">
        <v>72</v>
      </c>
      <c r="B367" s="186" t="s">
        <v>988</v>
      </c>
      <c r="C367" s="155" t="s">
        <v>782</v>
      </c>
      <c r="D367" s="156">
        <v>1</v>
      </c>
      <c r="E367" s="194">
        <v>462</v>
      </c>
      <c r="F367" s="157">
        <f t="shared" si="15"/>
        <v>462</v>
      </c>
      <c r="G367" s="156"/>
      <c r="H367" s="158"/>
      <c r="I367" s="159"/>
      <c r="L367" s="132"/>
      <c r="M367" s="143"/>
      <c r="N367" s="132"/>
      <c r="O367" s="132"/>
    </row>
    <row r="368" spans="1:15" ht="94.5" outlineLevel="1">
      <c r="A368" s="153" t="s">
        <v>78</v>
      </c>
      <c r="B368" s="186" t="s">
        <v>989</v>
      </c>
      <c r="C368" s="155" t="s">
        <v>782</v>
      </c>
      <c r="D368" s="156">
        <v>1</v>
      </c>
      <c r="E368" s="194">
        <v>221</v>
      </c>
      <c r="F368" s="157">
        <f t="shared" si="15"/>
        <v>221</v>
      </c>
      <c r="G368" s="156"/>
      <c r="H368" s="158"/>
      <c r="I368" s="159"/>
      <c r="L368" s="132"/>
      <c r="M368" s="143"/>
      <c r="N368" s="132"/>
      <c r="O368" s="132"/>
    </row>
    <row r="369" spans="1:15" ht="141.75" outlineLevel="1">
      <c r="A369" s="153" t="s">
        <v>175</v>
      </c>
      <c r="B369" s="185" t="s">
        <v>990</v>
      </c>
      <c r="C369" s="155" t="s">
        <v>782</v>
      </c>
      <c r="D369" s="156">
        <v>1</v>
      </c>
      <c r="E369" s="192">
        <v>3459</v>
      </c>
      <c r="F369" s="157">
        <f t="shared" si="15"/>
        <v>3459</v>
      </c>
      <c r="G369" s="156"/>
      <c r="H369" s="158"/>
      <c r="I369" s="159"/>
      <c r="L369" s="132"/>
      <c r="M369" s="143"/>
      <c r="N369" s="132"/>
      <c r="O369" s="132"/>
    </row>
    <row r="370" spans="1:15" ht="126" outlineLevel="1">
      <c r="A370" s="153" t="s">
        <v>176</v>
      </c>
      <c r="B370" s="186" t="s">
        <v>991</v>
      </c>
      <c r="C370" s="155" t="s">
        <v>782</v>
      </c>
      <c r="D370" s="156">
        <v>1</v>
      </c>
      <c r="E370" s="194">
        <v>230</v>
      </c>
      <c r="F370" s="157">
        <f t="shared" si="15"/>
        <v>230</v>
      </c>
      <c r="G370" s="156"/>
      <c r="H370" s="158"/>
      <c r="I370" s="159"/>
      <c r="L370" s="132"/>
      <c r="M370" s="143"/>
      <c r="N370" s="132"/>
      <c r="O370" s="132"/>
    </row>
    <row r="371" spans="1:15" ht="63" outlineLevel="1">
      <c r="A371" s="153" t="s">
        <v>177</v>
      </c>
      <c r="B371" s="154" t="s">
        <v>992</v>
      </c>
      <c r="C371" s="155" t="s">
        <v>782</v>
      </c>
      <c r="D371" s="156">
        <v>1</v>
      </c>
      <c r="E371" s="157">
        <v>1250</v>
      </c>
      <c r="F371" s="157">
        <f t="shared" si="15"/>
        <v>1250</v>
      </c>
      <c r="G371" s="156"/>
      <c r="H371" s="158"/>
      <c r="I371" s="159"/>
      <c r="J371" s="131"/>
      <c r="L371" s="132"/>
      <c r="M371" s="143"/>
      <c r="N371" s="132"/>
      <c r="O371" s="132"/>
    </row>
    <row r="372" spans="1:15" ht="94.5" outlineLevel="1">
      <c r="A372" s="153" t="s">
        <v>178</v>
      </c>
      <c r="B372" s="154" t="s">
        <v>993</v>
      </c>
      <c r="C372" s="155" t="s">
        <v>782</v>
      </c>
      <c r="D372" s="156">
        <v>1</v>
      </c>
      <c r="E372" s="157">
        <v>1211</v>
      </c>
      <c r="F372" s="157">
        <f t="shared" si="15"/>
        <v>1211</v>
      </c>
      <c r="G372" s="156"/>
      <c r="H372" s="158"/>
      <c r="I372" s="159"/>
      <c r="L372" s="132"/>
      <c r="M372" s="143"/>
      <c r="N372" s="132"/>
      <c r="O372" s="132"/>
    </row>
    <row r="373" spans="1:15" s="142" customFormat="1" ht="15.75">
      <c r="A373" s="144" t="s">
        <v>23</v>
      </c>
      <c r="B373" s="145" t="s">
        <v>996</v>
      </c>
      <c r="C373" s="146" t="s">
        <v>261</v>
      </c>
      <c r="D373" s="147">
        <f>SUM(D374:D381)</f>
        <v>8</v>
      </c>
      <c r="E373" s="196">
        <f>SUM(E374:E381)</f>
        <v>117000</v>
      </c>
      <c r="F373" s="196">
        <f>SUM(F374:F381)</f>
        <v>117000</v>
      </c>
      <c r="G373" s="147"/>
      <c r="H373" s="150"/>
      <c r="I373" s="151"/>
      <c r="K373" s="143"/>
      <c r="L373" s="132"/>
      <c r="M373" s="143"/>
      <c r="N373" s="132"/>
      <c r="O373" s="132"/>
    </row>
    <row r="374" spans="1:15" ht="47.25" outlineLevel="1">
      <c r="A374" s="153" t="s">
        <v>9</v>
      </c>
      <c r="B374" s="184" t="s">
        <v>997</v>
      </c>
      <c r="C374" s="155" t="s">
        <v>261</v>
      </c>
      <c r="D374" s="156">
        <v>1</v>
      </c>
      <c r="E374" s="194">
        <v>19405</v>
      </c>
      <c r="F374" s="157">
        <f aca="true" t="shared" si="16" ref="F374:F381">E374</f>
        <v>19405</v>
      </c>
      <c r="G374" s="156"/>
      <c r="H374" s="158"/>
      <c r="I374" s="159"/>
      <c r="L374" s="132"/>
      <c r="M374" s="143"/>
      <c r="N374" s="132"/>
      <c r="O374" s="132"/>
    </row>
    <row r="375" spans="1:15" ht="47.25" outlineLevel="1">
      <c r="A375" s="153" t="s">
        <v>10</v>
      </c>
      <c r="B375" s="184" t="s">
        <v>998</v>
      </c>
      <c r="C375" s="155" t="s">
        <v>261</v>
      </c>
      <c r="D375" s="156">
        <v>1</v>
      </c>
      <c r="E375" s="194">
        <v>13957</v>
      </c>
      <c r="F375" s="157">
        <f t="shared" si="16"/>
        <v>13957</v>
      </c>
      <c r="G375" s="156"/>
      <c r="H375" s="158"/>
      <c r="I375" s="159"/>
      <c r="L375" s="132"/>
      <c r="M375" s="143"/>
      <c r="N375" s="132"/>
      <c r="O375" s="132"/>
    </row>
    <row r="376" spans="1:15" ht="47.25" outlineLevel="1">
      <c r="A376" s="153" t="s">
        <v>11</v>
      </c>
      <c r="B376" s="184" t="s">
        <v>999</v>
      </c>
      <c r="C376" s="155" t="s">
        <v>261</v>
      </c>
      <c r="D376" s="156">
        <v>1</v>
      </c>
      <c r="E376" s="194">
        <v>13967</v>
      </c>
      <c r="F376" s="157">
        <f t="shared" si="16"/>
        <v>13967</v>
      </c>
      <c r="G376" s="156"/>
      <c r="H376" s="158"/>
      <c r="I376" s="159"/>
      <c r="L376" s="132"/>
      <c r="M376" s="143"/>
      <c r="N376" s="132"/>
      <c r="O376" s="132"/>
    </row>
    <row r="377" spans="1:15" ht="47.25" outlineLevel="1">
      <c r="A377" s="153" t="s">
        <v>191</v>
      </c>
      <c r="B377" s="184" t="s">
        <v>1000</v>
      </c>
      <c r="C377" s="155" t="s">
        <v>261</v>
      </c>
      <c r="D377" s="156">
        <v>1</v>
      </c>
      <c r="E377" s="194">
        <v>13898</v>
      </c>
      <c r="F377" s="157">
        <f t="shared" si="16"/>
        <v>13898</v>
      </c>
      <c r="G377" s="156"/>
      <c r="H377" s="158"/>
      <c r="I377" s="159"/>
      <c r="L377" s="132"/>
      <c r="M377" s="143"/>
      <c r="N377" s="132"/>
      <c r="O377" s="132"/>
    </row>
    <row r="378" spans="1:15" ht="63" outlineLevel="1">
      <c r="A378" s="153" t="s">
        <v>192</v>
      </c>
      <c r="B378" s="184" t="s">
        <v>1001</v>
      </c>
      <c r="C378" s="155" t="s">
        <v>261</v>
      </c>
      <c r="D378" s="156">
        <v>1</v>
      </c>
      <c r="E378" s="194">
        <v>13892</v>
      </c>
      <c r="F378" s="157">
        <f t="shared" si="16"/>
        <v>13892</v>
      </c>
      <c r="G378" s="156"/>
      <c r="H378" s="158"/>
      <c r="I378" s="159"/>
      <c r="L378" s="132"/>
      <c r="M378" s="143"/>
      <c r="N378" s="132"/>
      <c r="O378" s="132"/>
    </row>
    <row r="379" spans="1:15" ht="47.25" outlineLevel="1">
      <c r="A379" s="153" t="s">
        <v>193</v>
      </c>
      <c r="B379" s="184" t="s">
        <v>1002</v>
      </c>
      <c r="C379" s="155" t="s">
        <v>261</v>
      </c>
      <c r="D379" s="156">
        <v>1</v>
      </c>
      <c r="E379" s="194">
        <v>13911</v>
      </c>
      <c r="F379" s="157">
        <f t="shared" si="16"/>
        <v>13911</v>
      </c>
      <c r="G379" s="156"/>
      <c r="H379" s="158"/>
      <c r="I379" s="159"/>
      <c r="L379" s="132"/>
      <c r="M379" s="143"/>
      <c r="N379" s="132"/>
      <c r="O379" s="132"/>
    </row>
    <row r="380" spans="1:15" ht="63" outlineLevel="1">
      <c r="A380" s="153" t="s">
        <v>194</v>
      </c>
      <c r="B380" s="184" t="s">
        <v>1003</v>
      </c>
      <c r="C380" s="155" t="s">
        <v>261</v>
      </c>
      <c r="D380" s="156">
        <v>1</v>
      </c>
      <c r="E380" s="194">
        <v>13980</v>
      </c>
      <c r="F380" s="157">
        <f t="shared" si="16"/>
        <v>13980</v>
      </c>
      <c r="G380" s="156"/>
      <c r="H380" s="158"/>
      <c r="I380" s="159"/>
      <c r="L380" s="132"/>
      <c r="M380" s="143"/>
      <c r="N380" s="132"/>
      <c r="O380" s="132"/>
    </row>
    <row r="381" spans="1:15" ht="47.25" outlineLevel="1">
      <c r="A381" s="153" t="s">
        <v>195</v>
      </c>
      <c r="B381" s="184" t="s">
        <v>1004</v>
      </c>
      <c r="C381" s="155" t="s">
        <v>261</v>
      </c>
      <c r="D381" s="156">
        <v>1</v>
      </c>
      <c r="E381" s="194">
        <v>13990</v>
      </c>
      <c r="F381" s="157">
        <f t="shared" si="16"/>
        <v>13990</v>
      </c>
      <c r="G381" s="156"/>
      <c r="H381" s="158"/>
      <c r="I381" s="159"/>
      <c r="L381" s="132"/>
      <c r="M381" s="143"/>
      <c r="N381" s="132"/>
      <c r="O381" s="132"/>
    </row>
    <row r="382" spans="1:15" s="142" customFormat="1" ht="31.5">
      <c r="A382" s="144" t="s">
        <v>61</v>
      </c>
      <c r="B382" s="145" t="s">
        <v>1005</v>
      </c>
      <c r="C382" s="146" t="s">
        <v>261</v>
      </c>
      <c r="D382" s="147">
        <f>D383</f>
        <v>1</v>
      </c>
      <c r="E382" s="196">
        <f>E383</f>
        <v>8897</v>
      </c>
      <c r="F382" s="196">
        <f>F383</f>
        <v>8897</v>
      </c>
      <c r="G382" s="147"/>
      <c r="H382" s="150"/>
      <c r="I382" s="151"/>
      <c r="K382" s="143"/>
      <c r="L382" s="132"/>
      <c r="M382" s="143"/>
      <c r="N382" s="132"/>
      <c r="O382" s="132"/>
    </row>
    <row r="383" spans="1:15" ht="15.75" outlineLevel="1">
      <c r="A383" s="153" t="s">
        <v>85</v>
      </c>
      <c r="B383" s="184" t="s">
        <v>1006</v>
      </c>
      <c r="C383" s="155" t="s">
        <v>261</v>
      </c>
      <c r="D383" s="156">
        <v>1</v>
      </c>
      <c r="E383" s="192">
        <v>8897</v>
      </c>
      <c r="F383" s="157">
        <f>E383</f>
        <v>8897</v>
      </c>
      <c r="G383" s="156"/>
      <c r="H383" s="158"/>
      <c r="I383" s="159"/>
      <c r="L383" s="132"/>
      <c r="M383" s="143"/>
      <c r="N383" s="132"/>
      <c r="O383" s="132"/>
    </row>
    <row r="384" spans="1:15" s="142" customFormat="1" ht="15.75">
      <c r="A384" s="144" t="s">
        <v>62</v>
      </c>
      <c r="B384" s="145" t="s">
        <v>918</v>
      </c>
      <c r="C384" s="146" t="s">
        <v>821</v>
      </c>
      <c r="D384" s="147">
        <f>SUM(D385:D407)</f>
        <v>23</v>
      </c>
      <c r="E384" s="196">
        <f>SUM(E385:E407)</f>
        <v>67996</v>
      </c>
      <c r="F384" s="196">
        <f>SUM(F385:F407)</f>
        <v>67996</v>
      </c>
      <c r="G384" s="147"/>
      <c r="H384" s="150"/>
      <c r="I384" s="151"/>
      <c r="K384" s="143"/>
      <c r="L384" s="132"/>
      <c r="M384" s="143"/>
      <c r="N384" s="132"/>
      <c r="O384" s="132"/>
    </row>
    <row r="385" spans="1:15" ht="94.5" outlineLevel="1">
      <c r="A385" s="153" t="s">
        <v>123</v>
      </c>
      <c r="B385" s="184" t="s">
        <v>1007</v>
      </c>
      <c r="C385" s="155" t="s">
        <v>821</v>
      </c>
      <c r="D385" s="156">
        <v>1</v>
      </c>
      <c r="E385" s="192">
        <v>3292</v>
      </c>
      <c r="F385" s="157">
        <f aca="true" t="shared" si="17" ref="F385:F407">E385</f>
        <v>3292</v>
      </c>
      <c r="G385" s="156"/>
      <c r="H385" s="158"/>
      <c r="I385" s="159"/>
      <c r="L385" s="132"/>
      <c r="M385" s="143"/>
      <c r="N385" s="132"/>
      <c r="O385" s="132"/>
    </row>
    <row r="386" spans="1:15" ht="63" outlineLevel="1">
      <c r="A386" s="153" t="s">
        <v>208</v>
      </c>
      <c r="B386" s="184" t="s">
        <v>1008</v>
      </c>
      <c r="C386" s="155" t="s">
        <v>821</v>
      </c>
      <c r="D386" s="156">
        <v>1</v>
      </c>
      <c r="E386" s="192">
        <v>1037</v>
      </c>
      <c r="F386" s="157">
        <f t="shared" si="17"/>
        <v>1037</v>
      </c>
      <c r="G386" s="156"/>
      <c r="H386" s="158"/>
      <c r="I386" s="159"/>
      <c r="L386" s="132"/>
      <c r="M386" s="143"/>
      <c r="N386" s="132"/>
      <c r="O386" s="132"/>
    </row>
    <row r="387" spans="1:15" ht="78.75" outlineLevel="1">
      <c r="A387" s="153" t="s">
        <v>321</v>
      </c>
      <c r="B387" s="184" t="s">
        <v>1009</v>
      </c>
      <c r="C387" s="155" t="s">
        <v>821</v>
      </c>
      <c r="D387" s="156">
        <v>1</v>
      </c>
      <c r="E387" s="192">
        <v>3802</v>
      </c>
      <c r="F387" s="157">
        <f t="shared" si="17"/>
        <v>3802</v>
      </c>
      <c r="G387" s="156"/>
      <c r="H387" s="158"/>
      <c r="I387" s="159"/>
      <c r="L387" s="132"/>
      <c r="M387" s="143"/>
      <c r="N387" s="132"/>
      <c r="O387" s="132"/>
    </row>
    <row r="388" spans="1:15" ht="47.25" outlineLevel="1">
      <c r="A388" s="153" t="s">
        <v>325</v>
      </c>
      <c r="B388" s="184" t="s">
        <v>1010</v>
      </c>
      <c r="C388" s="155" t="s">
        <v>821</v>
      </c>
      <c r="D388" s="156">
        <v>1</v>
      </c>
      <c r="E388" s="192">
        <v>1909</v>
      </c>
      <c r="F388" s="157">
        <f t="shared" si="17"/>
        <v>1909</v>
      </c>
      <c r="G388" s="156"/>
      <c r="H388" s="158"/>
      <c r="I388" s="159"/>
      <c r="L388" s="132"/>
      <c r="M388" s="143"/>
      <c r="N388" s="132"/>
      <c r="O388" s="132"/>
    </row>
    <row r="389" spans="1:15" ht="47.25" outlineLevel="1">
      <c r="A389" s="153" t="s">
        <v>391</v>
      </c>
      <c r="B389" s="184" t="s">
        <v>1011</v>
      </c>
      <c r="C389" s="155" t="s">
        <v>821</v>
      </c>
      <c r="D389" s="156">
        <v>1</v>
      </c>
      <c r="E389" s="192">
        <v>1656</v>
      </c>
      <c r="F389" s="157">
        <f t="shared" si="17"/>
        <v>1656</v>
      </c>
      <c r="G389" s="156"/>
      <c r="H389" s="158"/>
      <c r="I389" s="159"/>
      <c r="L389" s="132"/>
      <c r="M389" s="143"/>
      <c r="N389" s="132"/>
      <c r="O389" s="132"/>
    </row>
    <row r="390" spans="1:15" ht="63" outlineLevel="1">
      <c r="A390" s="153" t="s">
        <v>392</v>
      </c>
      <c r="B390" s="184" t="s">
        <v>1012</v>
      </c>
      <c r="C390" s="155" t="s">
        <v>821</v>
      </c>
      <c r="D390" s="156">
        <v>1</v>
      </c>
      <c r="E390" s="192">
        <v>2761</v>
      </c>
      <c r="F390" s="157">
        <f t="shared" si="17"/>
        <v>2761</v>
      </c>
      <c r="G390" s="156"/>
      <c r="H390" s="158"/>
      <c r="I390" s="159"/>
      <c r="L390" s="132"/>
      <c r="M390" s="143"/>
      <c r="N390" s="132"/>
      <c r="O390" s="132"/>
    </row>
    <row r="391" spans="1:15" ht="78.75" outlineLevel="1">
      <c r="A391" s="153" t="s">
        <v>393</v>
      </c>
      <c r="B391" s="184" t="s">
        <v>1013</v>
      </c>
      <c r="C391" s="155" t="s">
        <v>821</v>
      </c>
      <c r="D391" s="156">
        <v>1</v>
      </c>
      <c r="E391" s="192">
        <v>4846</v>
      </c>
      <c r="F391" s="157">
        <f t="shared" si="17"/>
        <v>4846</v>
      </c>
      <c r="G391" s="156"/>
      <c r="H391" s="158"/>
      <c r="I391" s="159"/>
      <c r="L391" s="132"/>
      <c r="M391" s="143"/>
      <c r="N391" s="132"/>
      <c r="O391" s="132"/>
    </row>
    <row r="392" spans="1:15" ht="63" outlineLevel="1">
      <c r="A392" s="153" t="s">
        <v>394</v>
      </c>
      <c r="B392" s="184" t="s">
        <v>1014</v>
      </c>
      <c r="C392" s="155" t="s">
        <v>821</v>
      </c>
      <c r="D392" s="156">
        <v>1</v>
      </c>
      <c r="E392" s="192">
        <v>1846</v>
      </c>
      <c r="F392" s="157">
        <f t="shared" si="17"/>
        <v>1846</v>
      </c>
      <c r="G392" s="156"/>
      <c r="H392" s="158"/>
      <c r="I392" s="159"/>
      <c r="L392" s="132"/>
      <c r="M392" s="143"/>
      <c r="N392" s="132"/>
      <c r="O392" s="132"/>
    </row>
    <row r="393" spans="1:15" ht="78.75" outlineLevel="1">
      <c r="A393" s="153" t="s">
        <v>395</v>
      </c>
      <c r="B393" s="184" t="s">
        <v>1015</v>
      </c>
      <c r="C393" s="155" t="s">
        <v>821</v>
      </c>
      <c r="D393" s="156">
        <v>1</v>
      </c>
      <c r="E393" s="192">
        <v>4730</v>
      </c>
      <c r="F393" s="157">
        <f t="shared" si="17"/>
        <v>4730</v>
      </c>
      <c r="G393" s="156"/>
      <c r="H393" s="158"/>
      <c r="I393" s="159"/>
      <c r="L393" s="132"/>
      <c r="M393" s="143"/>
      <c r="N393" s="132"/>
      <c r="O393" s="132"/>
    </row>
    <row r="394" spans="1:15" ht="63" outlineLevel="1">
      <c r="A394" s="153" t="s">
        <v>396</v>
      </c>
      <c r="B394" s="184" t="s">
        <v>1016</v>
      </c>
      <c r="C394" s="155" t="s">
        <v>821</v>
      </c>
      <c r="D394" s="156">
        <v>1</v>
      </c>
      <c r="E394" s="192">
        <v>1852</v>
      </c>
      <c r="F394" s="157">
        <f t="shared" si="17"/>
        <v>1852</v>
      </c>
      <c r="G394" s="156"/>
      <c r="H394" s="158"/>
      <c r="I394" s="159"/>
      <c r="L394" s="132"/>
      <c r="M394" s="143"/>
      <c r="N394" s="132"/>
      <c r="O394" s="132"/>
    </row>
    <row r="395" spans="1:15" ht="78.75" outlineLevel="1">
      <c r="A395" s="153" t="s">
        <v>397</v>
      </c>
      <c r="B395" s="184" t="s">
        <v>1017</v>
      </c>
      <c r="C395" s="155" t="s">
        <v>821</v>
      </c>
      <c r="D395" s="156">
        <v>1</v>
      </c>
      <c r="E395" s="192">
        <v>3662</v>
      </c>
      <c r="F395" s="157">
        <f t="shared" si="17"/>
        <v>3662</v>
      </c>
      <c r="G395" s="156"/>
      <c r="H395" s="158"/>
      <c r="I395" s="159"/>
      <c r="L395" s="132"/>
      <c r="M395" s="143"/>
      <c r="N395" s="132"/>
      <c r="O395" s="132"/>
    </row>
    <row r="396" spans="1:15" ht="63" outlineLevel="1">
      <c r="A396" s="153" t="s">
        <v>398</v>
      </c>
      <c r="B396" s="184" t="s">
        <v>1018</v>
      </c>
      <c r="C396" s="155" t="s">
        <v>821</v>
      </c>
      <c r="D396" s="156">
        <v>1</v>
      </c>
      <c r="E396" s="192">
        <v>2786</v>
      </c>
      <c r="F396" s="157">
        <f t="shared" si="17"/>
        <v>2786</v>
      </c>
      <c r="G396" s="156"/>
      <c r="H396" s="158"/>
      <c r="I396" s="159"/>
      <c r="L396" s="132"/>
      <c r="M396" s="143"/>
      <c r="N396" s="132"/>
      <c r="O396" s="132"/>
    </row>
    <row r="397" spans="1:15" ht="94.5" outlineLevel="1">
      <c r="A397" s="153" t="s">
        <v>399</v>
      </c>
      <c r="B397" s="186" t="s">
        <v>1019</v>
      </c>
      <c r="C397" s="155" t="s">
        <v>821</v>
      </c>
      <c r="D397" s="156">
        <v>1</v>
      </c>
      <c r="E397" s="192">
        <v>2668</v>
      </c>
      <c r="F397" s="157">
        <f t="shared" si="17"/>
        <v>2668</v>
      </c>
      <c r="G397" s="156"/>
      <c r="H397" s="158"/>
      <c r="I397" s="159"/>
      <c r="L397" s="132"/>
      <c r="M397" s="143"/>
      <c r="N397" s="132"/>
      <c r="O397" s="132"/>
    </row>
    <row r="398" spans="1:15" ht="78.75" outlineLevel="1">
      <c r="A398" s="153" t="s">
        <v>400</v>
      </c>
      <c r="B398" s="184" t="s">
        <v>1020</v>
      </c>
      <c r="C398" s="155" t="s">
        <v>821</v>
      </c>
      <c r="D398" s="156">
        <v>1</v>
      </c>
      <c r="E398" s="192">
        <v>2838</v>
      </c>
      <c r="F398" s="157">
        <f t="shared" si="17"/>
        <v>2838</v>
      </c>
      <c r="G398" s="156"/>
      <c r="H398" s="158"/>
      <c r="I398" s="159"/>
      <c r="L398" s="132"/>
      <c r="M398" s="143"/>
      <c r="N398" s="132"/>
      <c r="O398" s="132"/>
    </row>
    <row r="399" spans="1:15" ht="78.75" outlineLevel="1">
      <c r="A399" s="153" t="s">
        <v>401</v>
      </c>
      <c r="B399" s="199" t="s">
        <v>1021</v>
      </c>
      <c r="C399" s="155" t="s">
        <v>821</v>
      </c>
      <c r="D399" s="156">
        <v>1</v>
      </c>
      <c r="E399" s="192">
        <v>3505</v>
      </c>
      <c r="F399" s="157">
        <f t="shared" si="17"/>
        <v>3505</v>
      </c>
      <c r="G399" s="156"/>
      <c r="H399" s="158"/>
      <c r="I399" s="159"/>
      <c r="L399" s="132"/>
      <c r="M399" s="143"/>
      <c r="N399" s="132"/>
      <c r="O399" s="132"/>
    </row>
    <row r="400" spans="1:15" ht="63" outlineLevel="1">
      <c r="A400" s="153" t="s">
        <v>402</v>
      </c>
      <c r="B400" s="199" t="s">
        <v>1022</v>
      </c>
      <c r="C400" s="155" t="s">
        <v>821</v>
      </c>
      <c r="D400" s="156">
        <v>1</v>
      </c>
      <c r="E400" s="192">
        <v>4706</v>
      </c>
      <c r="F400" s="157">
        <f t="shared" si="17"/>
        <v>4706</v>
      </c>
      <c r="G400" s="156"/>
      <c r="H400" s="158"/>
      <c r="I400" s="159"/>
      <c r="L400" s="132"/>
      <c r="M400" s="143"/>
      <c r="N400" s="132"/>
      <c r="O400" s="132"/>
    </row>
    <row r="401" spans="1:15" ht="63" outlineLevel="1">
      <c r="A401" s="153" t="s">
        <v>403</v>
      </c>
      <c r="B401" s="199" t="s">
        <v>1023</v>
      </c>
      <c r="C401" s="155" t="s">
        <v>821</v>
      </c>
      <c r="D401" s="156">
        <v>1</v>
      </c>
      <c r="E401" s="192">
        <v>3812</v>
      </c>
      <c r="F401" s="157">
        <f t="shared" si="17"/>
        <v>3812</v>
      </c>
      <c r="G401" s="156"/>
      <c r="H401" s="158"/>
      <c r="I401" s="159"/>
      <c r="L401" s="132"/>
      <c r="M401" s="143"/>
      <c r="N401" s="132"/>
      <c r="O401" s="132"/>
    </row>
    <row r="402" spans="1:15" ht="63" outlineLevel="1">
      <c r="A402" s="153" t="s">
        <v>404</v>
      </c>
      <c r="B402" s="199" t="s">
        <v>1024</v>
      </c>
      <c r="C402" s="155" t="s">
        <v>821</v>
      </c>
      <c r="D402" s="156">
        <v>1</v>
      </c>
      <c r="E402" s="192">
        <v>2938</v>
      </c>
      <c r="F402" s="157">
        <f t="shared" si="17"/>
        <v>2938</v>
      </c>
      <c r="G402" s="156"/>
      <c r="H402" s="158"/>
      <c r="I402" s="159"/>
      <c r="L402" s="132"/>
      <c r="M402" s="143"/>
      <c r="N402" s="132"/>
      <c r="O402" s="132"/>
    </row>
    <row r="403" spans="1:15" ht="63" outlineLevel="1">
      <c r="A403" s="153" t="s">
        <v>405</v>
      </c>
      <c r="B403" s="199" t="s">
        <v>1025</v>
      </c>
      <c r="C403" s="155" t="s">
        <v>821</v>
      </c>
      <c r="D403" s="156">
        <v>1</v>
      </c>
      <c r="E403" s="192">
        <v>2085</v>
      </c>
      <c r="F403" s="157">
        <f t="shared" si="17"/>
        <v>2085</v>
      </c>
      <c r="G403" s="156"/>
      <c r="H403" s="158"/>
      <c r="I403" s="159"/>
      <c r="L403" s="132"/>
      <c r="M403" s="143"/>
      <c r="N403" s="132"/>
      <c r="O403" s="132"/>
    </row>
    <row r="404" spans="1:15" ht="78.75" outlineLevel="1">
      <c r="A404" s="153" t="s">
        <v>406</v>
      </c>
      <c r="B404" s="199" t="s">
        <v>1026</v>
      </c>
      <c r="C404" s="155" t="s">
        <v>821</v>
      </c>
      <c r="D404" s="156">
        <v>1</v>
      </c>
      <c r="E404" s="192">
        <v>5490</v>
      </c>
      <c r="F404" s="157">
        <f t="shared" si="17"/>
        <v>5490</v>
      </c>
      <c r="G404" s="156"/>
      <c r="H404" s="158"/>
      <c r="I404" s="159"/>
      <c r="L404" s="132"/>
      <c r="M404" s="143"/>
      <c r="N404" s="132"/>
      <c r="O404" s="132"/>
    </row>
    <row r="405" spans="1:15" ht="63" outlineLevel="1">
      <c r="A405" s="153" t="s">
        <v>407</v>
      </c>
      <c r="B405" s="199" t="s">
        <v>1027</v>
      </c>
      <c r="C405" s="155" t="s">
        <v>821</v>
      </c>
      <c r="D405" s="156">
        <v>1</v>
      </c>
      <c r="E405" s="192">
        <v>2085</v>
      </c>
      <c r="F405" s="157">
        <f t="shared" si="17"/>
        <v>2085</v>
      </c>
      <c r="G405" s="156"/>
      <c r="H405" s="158"/>
      <c r="I405" s="159"/>
      <c r="L405" s="132"/>
      <c r="M405" s="143"/>
      <c r="N405" s="132"/>
      <c r="O405" s="132"/>
    </row>
    <row r="406" spans="1:15" ht="63" outlineLevel="1">
      <c r="A406" s="153" t="s">
        <v>408</v>
      </c>
      <c r="B406" s="199" t="s">
        <v>1028</v>
      </c>
      <c r="C406" s="155" t="s">
        <v>821</v>
      </c>
      <c r="D406" s="156">
        <v>1</v>
      </c>
      <c r="E406" s="192">
        <v>1707</v>
      </c>
      <c r="F406" s="157">
        <f t="shared" si="17"/>
        <v>1707</v>
      </c>
      <c r="G406" s="156"/>
      <c r="H406" s="158"/>
      <c r="I406" s="159"/>
      <c r="L406" s="132"/>
      <c r="M406" s="143"/>
      <c r="N406" s="132"/>
      <c r="O406" s="132"/>
    </row>
    <row r="407" spans="1:15" ht="94.5" outlineLevel="1">
      <c r="A407" s="153" t="s">
        <v>409</v>
      </c>
      <c r="B407" s="199" t="s">
        <v>1029</v>
      </c>
      <c r="C407" s="155" t="s">
        <v>821</v>
      </c>
      <c r="D407" s="156">
        <v>1</v>
      </c>
      <c r="E407" s="192">
        <v>1983</v>
      </c>
      <c r="F407" s="157">
        <f t="shared" si="17"/>
        <v>1983</v>
      </c>
      <c r="G407" s="156"/>
      <c r="H407" s="158"/>
      <c r="I407" s="159"/>
      <c r="L407" s="132"/>
      <c r="M407" s="143"/>
      <c r="N407" s="132"/>
      <c r="O407" s="132"/>
    </row>
    <row r="408" spans="1:15" s="142" customFormat="1" ht="15.75">
      <c r="A408" s="144" t="s">
        <v>63</v>
      </c>
      <c r="B408" s="145" t="s">
        <v>837</v>
      </c>
      <c r="C408" s="146" t="s">
        <v>838</v>
      </c>
      <c r="D408" s="147">
        <f>D409+D414+D428+D430</f>
        <v>888</v>
      </c>
      <c r="E408" s="196">
        <f>E409+E414+E428+E430</f>
        <v>65713</v>
      </c>
      <c r="F408" s="196">
        <f>F409+F414+F428+F430</f>
        <v>65713</v>
      </c>
      <c r="G408" s="147"/>
      <c r="H408" s="150"/>
      <c r="I408" s="151"/>
      <c r="K408" s="143"/>
      <c r="L408" s="132"/>
      <c r="M408" s="143"/>
      <c r="N408" s="132"/>
      <c r="O408" s="132"/>
    </row>
    <row r="409" spans="1:15" s="181" customFormat="1" ht="15.75">
      <c r="A409" s="160" t="s">
        <v>214</v>
      </c>
      <c r="B409" s="161" t="s">
        <v>968</v>
      </c>
      <c r="C409" s="162" t="s">
        <v>838</v>
      </c>
      <c r="D409" s="163">
        <f>SUM(D410:D413)</f>
        <v>26</v>
      </c>
      <c r="E409" s="187">
        <f>SUM(E410:E413)</f>
        <v>3165</v>
      </c>
      <c r="F409" s="187">
        <f>SUM(F410:F413)</f>
        <v>3165</v>
      </c>
      <c r="G409" s="163"/>
      <c r="H409" s="165"/>
      <c r="I409" s="166"/>
      <c r="K409" s="182"/>
      <c r="L409" s="132"/>
      <c r="M409" s="143"/>
      <c r="N409" s="132"/>
      <c r="O409" s="132"/>
    </row>
    <row r="410" spans="1:15" ht="15.75" outlineLevel="1">
      <c r="A410" s="153" t="s">
        <v>302</v>
      </c>
      <c r="B410" s="184" t="s">
        <v>1030</v>
      </c>
      <c r="C410" s="155" t="s">
        <v>838</v>
      </c>
      <c r="D410" s="188">
        <v>10</v>
      </c>
      <c r="E410" s="200">
        <v>1125</v>
      </c>
      <c r="F410" s="157">
        <f>E410</f>
        <v>1125</v>
      </c>
      <c r="G410" s="156"/>
      <c r="H410" s="158"/>
      <c r="I410" s="159"/>
      <c r="L410" s="132"/>
      <c r="M410" s="143"/>
      <c r="N410" s="132"/>
      <c r="O410" s="132"/>
    </row>
    <row r="411" spans="1:15" ht="15.75" outlineLevel="1">
      <c r="A411" s="153" t="s">
        <v>303</v>
      </c>
      <c r="B411" s="184" t="s">
        <v>1031</v>
      </c>
      <c r="C411" s="155" t="s">
        <v>838</v>
      </c>
      <c r="D411" s="188">
        <v>10</v>
      </c>
      <c r="E411" s="200">
        <v>1252</v>
      </c>
      <c r="F411" s="157">
        <f>E411</f>
        <v>1252</v>
      </c>
      <c r="G411" s="156"/>
      <c r="H411" s="158"/>
      <c r="I411" s="159"/>
      <c r="L411" s="132"/>
      <c r="M411" s="143"/>
      <c r="N411" s="132"/>
      <c r="O411" s="132"/>
    </row>
    <row r="412" spans="1:15" ht="15.75" outlineLevel="1">
      <c r="A412" s="153" t="s">
        <v>304</v>
      </c>
      <c r="B412" s="184" t="s">
        <v>1032</v>
      </c>
      <c r="C412" s="155" t="s">
        <v>838</v>
      </c>
      <c r="D412" s="188">
        <v>5</v>
      </c>
      <c r="E412" s="200">
        <v>721</v>
      </c>
      <c r="F412" s="157">
        <f>E412</f>
        <v>721</v>
      </c>
      <c r="G412" s="156"/>
      <c r="H412" s="158"/>
      <c r="I412" s="159"/>
      <c r="L412" s="132"/>
      <c r="M412" s="143"/>
      <c r="N412" s="132"/>
      <c r="O412" s="132"/>
    </row>
    <row r="413" spans="1:15" ht="15.75" outlineLevel="1">
      <c r="A413" s="153" t="s">
        <v>305</v>
      </c>
      <c r="B413" s="184" t="s">
        <v>1033</v>
      </c>
      <c r="C413" s="155" t="s">
        <v>838</v>
      </c>
      <c r="D413" s="188">
        <v>1</v>
      </c>
      <c r="E413" s="200">
        <v>67</v>
      </c>
      <c r="F413" s="200">
        <f>E413</f>
        <v>67</v>
      </c>
      <c r="G413" s="156"/>
      <c r="H413" s="158"/>
      <c r="I413" s="159"/>
      <c r="L413" s="132"/>
      <c r="M413" s="143"/>
      <c r="N413" s="132"/>
      <c r="O413" s="132"/>
    </row>
    <row r="414" spans="1:15" s="181" customFormat="1" ht="15.75">
      <c r="A414" s="160" t="s">
        <v>215</v>
      </c>
      <c r="B414" s="161" t="s">
        <v>839</v>
      </c>
      <c r="C414" s="162" t="s">
        <v>838</v>
      </c>
      <c r="D414" s="163">
        <f>SUM(D415:D427)</f>
        <v>830</v>
      </c>
      <c r="E414" s="187">
        <f>SUM(E415:E427)</f>
        <v>37288</v>
      </c>
      <c r="F414" s="187">
        <f>SUM(F415:F427)</f>
        <v>37288</v>
      </c>
      <c r="G414" s="163"/>
      <c r="H414" s="165"/>
      <c r="I414" s="166"/>
      <c r="K414" s="182"/>
      <c r="L414" s="132"/>
      <c r="M414" s="143"/>
      <c r="N414" s="132"/>
      <c r="O414" s="132"/>
    </row>
    <row r="415" spans="1:15" ht="15.75" outlineLevel="1">
      <c r="A415" s="153" t="s">
        <v>311</v>
      </c>
      <c r="B415" s="184" t="s">
        <v>840</v>
      </c>
      <c r="C415" s="155" t="s">
        <v>838</v>
      </c>
      <c r="D415" s="188">
        <v>220</v>
      </c>
      <c r="E415" s="200">
        <v>2362</v>
      </c>
      <c r="F415" s="157">
        <f aca="true" t="shared" si="18" ref="F415:F435">E415</f>
        <v>2362</v>
      </c>
      <c r="G415" s="156"/>
      <c r="H415" s="158"/>
      <c r="I415" s="159"/>
      <c r="L415" s="132"/>
      <c r="M415" s="143"/>
      <c r="N415" s="132"/>
      <c r="O415" s="132"/>
    </row>
    <row r="416" spans="1:15" ht="15.75" outlineLevel="1">
      <c r="A416" s="153" t="s">
        <v>364</v>
      </c>
      <c r="B416" s="184" t="s">
        <v>841</v>
      </c>
      <c r="C416" s="155" t="s">
        <v>838</v>
      </c>
      <c r="D416" s="188">
        <v>80</v>
      </c>
      <c r="E416" s="200">
        <v>1360</v>
      </c>
      <c r="F416" s="157">
        <f t="shared" si="18"/>
        <v>1360</v>
      </c>
      <c r="G416" s="156"/>
      <c r="H416" s="158"/>
      <c r="I416" s="159"/>
      <c r="L416" s="132"/>
      <c r="M416" s="143"/>
      <c r="N416" s="132"/>
      <c r="O416" s="132"/>
    </row>
    <row r="417" spans="1:15" ht="15.75" outlineLevel="1">
      <c r="A417" s="153" t="s">
        <v>365</v>
      </c>
      <c r="B417" s="184" t="s">
        <v>842</v>
      </c>
      <c r="C417" s="155" t="s">
        <v>838</v>
      </c>
      <c r="D417" s="188">
        <v>300</v>
      </c>
      <c r="E417" s="200">
        <v>6600</v>
      </c>
      <c r="F417" s="157">
        <f t="shared" si="18"/>
        <v>6600</v>
      </c>
      <c r="G417" s="156"/>
      <c r="H417" s="158"/>
      <c r="I417" s="159"/>
      <c r="L417" s="132"/>
      <c r="M417" s="143"/>
      <c r="N417" s="132"/>
      <c r="O417" s="132"/>
    </row>
    <row r="418" spans="1:15" ht="15.75" outlineLevel="1">
      <c r="A418" s="153" t="s">
        <v>366</v>
      </c>
      <c r="B418" s="184" t="s">
        <v>844</v>
      </c>
      <c r="C418" s="155" t="s">
        <v>838</v>
      </c>
      <c r="D418" s="188">
        <v>100</v>
      </c>
      <c r="E418" s="200">
        <v>3501</v>
      </c>
      <c r="F418" s="157">
        <f t="shared" si="18"/>
        <v>3501</v>
      </c>
      <c r="G418" s="156"/>
      <c r="H418" s="158"/>
      <c r="I418" s="159"/>
      <c r="L418" s="132"/>
      <c r="M418" s="143"/>
      <c r="N418" s="132"/>
      <c r="O418" s="132"/>
    </row>
    <row r="419" spans="1:15" ht="15.75" outlineLevel="1">
      <c r="A419" s="153" t="s">
        <v>367</v>
      </c>
      <c r="B419" s="184" t="s">
        <v>845</v>
      </c>
      <c r="C419" s="155" t="s">
        <v>838</v>
      </c>
      <c r="D419" s="188">
        <v>70</v>
      </c>
      <c r="E419" s="200">
        <v>4480</v>
      </c>
      <c r="F419" s="157">
        <f t="shared" si="18"/>
        <v>4480</v>
      </c>
      <c r="G419" s="156"/>
      <c r="H419" s="158"/>
      <c r="I419" s="159"/>
      <c r="L419" s="132"/>
      <c r="M419" s="143"/>
      <c r="N419" s="132"/>
      <c r="O419" s="132"/>
    </row>
    <row r="420" spans="1:15" ht="15.75" outlineLevel="1">
      <c r="A420" s="153" t="s">
        <v>368</v>
      </c>
      <c r="B420" s="184" t="s">
        <v>846</v>
      </c>
      <c r="C420" s="155" t="s">
        <v>838</v>
      </c>
      <c r="D420" s="188">
        <v>20</v>
      </c>
      <c r="E420" s="200">
        <v>1600</v>
      </c>
      <c r="F420" s="157">
        <f t="shared" si="18"/>
        <v>1600</v>
      </c>
      <c r="G420" s="156"/>
      <c r="H420" s="158"/>
      <c r="I420" s="159"/>
      <c r="L420" s="132"/>
      <c r="M420" s="143"/>
      <c r="N420" s="132"/>
      <c r="O420" s="132"/>
    </row>
    <row r="421" spans="1:15" ht="15.75" outlineLevel="1">
      <c r="A421" s="153" t="s">
        <v>369</v>
      </c>
      <c r="B421" s="184" t="s">
        <v>847</v>
      </c>
      <c r="C421" s="155" t="s">
        <v>838</v>
      </c>
      <c r="D421" s="188">
        <v>30</v>
      </c>
      <c r="E421" s="200">
        <v>4770</v>
      </c>
      <c r="F421" s="157">
        <f t="shared" si="18"/>
        <v>4770</v>
      </c>
      <c r="G421" s="156"/>
      <c r="H421" s="158"/>
      <c r="I421" s="159"/>
      <c r="L421" s="132"/>
      <c r="M421" s="143"/>
      <c r="N421" s="132"/>
      <c r="O421" s="132"/>
    </row>
    <row r="422" spans="1:15" ht="15.75" outlineLevel="1">
      <c r="A422" s="153" t="s">
        <v>370</v>
      </c>
      <c r="B422" s="184" t="s">
        <v>848</v>
      </c>
      <c r="C422" s="155" t="s">
        <v>838</v>
      </c>
      <c r="D422" s="188">
        <v>1</v>
      </c>
      <c r="E422" s="200">
        <v>436</v>
      </c>
      <c r="F422" s="157">
        <f t="shared" si="18"/>
        <v>436</v>
      </c>
      <c r="G422" s="156"/>
      <c r="H422" s="158"/>
      <c r="I422" s="159"/>
      <c r="L422" s="132"/>
      <c r="M422" s="143"/>
      <c r="N422" s="132"/>
      <c r="O422" s="132"/>
    </row>
    <row r="423" spans="1:15" ht="15.75" outlineLevel="1">
      <c r="A423" s="153" t="s">
        <v>371</v>
      </c>
      <c r="B423" s="184" t="s">
        <v>849</v>
      </c>
      <c r="C423" s="155" t="s">
        <v>838</v>
      </c>
      <c r="D423" s="188">
        <v>2</v>
      </c>
      <c r="E423" s="200">
        <v>1442</v>
      </c>
      <c r="F423" s="157">
        <f t="shared" si="18"/>
        <v>1442</v>
      </c>
      <c r="G423" s="156"/>
      <c r="H423" s="158"/>
      <c r="I423" s="159"/>
      <c r="L423" s="132"/>
      <c r="M423" s="143"/>
      <c r="N423" s="132"/>
      <c r="O423" s="132"/>
    </row>
    <row r="424" spans="1:15" ht="15.75" outlineLevel="1">
      <c r="A424" s="153" t="s">
        <v>372</v>
      </c>
      <c r="B424" s="184" t="s">
        <v>850</v>
      </c>
      <c r="C424" s="155" t="s">
        <v>838</v>
      </c>
      <c r="D424" s="188">
        <v>2</v>
      </c>
      <c r="E424" s="200">
        <v>2070</v>
      </c>
      <c r="F424" s="157">
        <f t="shared" si="18"/>
        <v>2070</v>
      </c>
      <c r="G424" s="156"/>
      <c r="H424" s="158"/>
      <c r="I424" s="159"/>
      <c r="L424" s="132"/>
      <c r="M424" s="143"/>
      <c r="N424" s="132"/>
      <c r="O424" s="132"/>
    </row>
    <row r="425" spans="1:15" ht="15.75" outlineLevel="1">
      <c r="A425" s="153" t="s">
        <v>373</v>
      </c>
      <c r="B425" s="184" t="s">
        <v>851</v>
      </c>
      <c r="C425" s="155" t="s">
        <v>838</v>
      </c>
      <c r="D425" s="188">
        <v>2</v>
      </c>
      <c r="E425" s="200">
        <v>1858</v>
      </c>
      <c r="F425" s="157">
        <f t="shared" si="18"/>
        <v>1858</v>
      </c>
      <c r="G425" s="156"/>
      <c r="H425" s="158"/>
      <c r="I425" s="159"/>
      <c r="L425" s="132"/>
      <c r="M425" s="143"/>
      <c r="N425" s="132"/>
      <c r="O425" s="132"/>
    </row>
    <row r="426" spans="1:15" ht="15.75" outlineLevel="1">
      <c r="A426" s="153" t="s">
        <v>374</v>
      </c>
      <c r="B426" s="184" t="s">
        <v>852</v>
      </c>
      <c r="C426" s="155" t="s">
        <v>838</v>
      </c>
      <c r="D426" s="188">
        <v>2</v>
      </c>
      <c r="E426" s="200">
        <v>4010</v>
      </c>
      <c r="F426" s="157">
        <f t="shared" si="18"/>
        <v>4010</v>
      </c>
      <c r="G426" s="156"/>
      <c r="H426" s="158"/>
      <c r="I426" s="159"/>
      <c r="L426" s="132"/>
      <c r="M426" s="143"/>
      <c r="N426" s="132"/>
      <c r="O426" s="132"/>
    </row>
    <row r="427" spans="1:15" ht="15.75" outlineLevel="1">
      <c r="A427" s="153" t="s">
        <v>375</v>
      </c>
      <c r="B427" s="184" t="s">
        <v>853</v>
      </c>
      <c r="C427" s="155" t="s">
        <v>838</v>
      </c>
      <c r="D427" s="188">
        <v>1</v>
      </c>
      <c r="E427" s="200">
        <v>2799</v>
      </c>
      <c r="F427" s="157">
        <f t="shared" si="18"/>
        <v>2799</v>
      </c>
      <c r="G427" s="156"/>
      <c r="H427" s="158"/>
      <c r="I427" s="159"/>
      <c r="L427" s="132"/>
      <c r="M427" s="143"/>
      <c r="N427" s="132"/>
      <c r="O427" s="132"/>
    </row>
    <row r="428" spans="1:15" s="181" customFormat="1" ht="15.75">
      <c r="A428" s="160" t="s">
        <v>216</v>
      </c>
      <c r="B428" s="161" t="s">
        <v>854</v>
      </c>
      <c r="C428" s="162" t="s">
        <v>838</v>
      </c>
      <c r="D428" s="163">
        <f>D429</f>
        <v>1</v>
      </c>
      <c r="E428" s="187">
        <f>E429</f>
        <v>6533</v>
      </c>
      <c r="F428" s="187">
        <f>F429</f>
        <v>6533</v>
      </c>
      <c r="G428" s="163"/>
      <c r="H428" s="165"/>
      <c r="I428" s="166"/>
      <c r="K428" s="182"/>
      <c r="L428" s="132"/>
      <c r="M428" s="143"/>
      <c r="N428" s="132"/>
      <c r="O428" s="132"/>
    </row>
    <row r="429" spans="1:15" ht="15.75" outlineLevel="1">
      <c r="A429" s="153" t="s">
        <v>376</v>
      </c>
      <c r="B429" s="184" t="s">
        <v>857</v>
      </c>
      <c r="C429" s="155" t="s">
        <v>838</v>
      </c>
      <c r="D429" s="156">
        <v>1</v>
      </c>
      <c r="E429" s="200">
        <v>6533</v>
      </c>
      <c r="F429" s="157">
        <f t="shared" si="18"/>
        <v>6533</v>
      </c>
      <c r="G429" s="156"/>
      <c r="H429" s="158"/>
      <c r="I429" s="159"/>
      <c r="L429" s="132"/>
      <c r="M429" s="143"/>
      <c r="N429" s="132"/>
      <c r="O429" s="132"/>
    </row>
    <row r="430" spans="1:15" s="181" customFormat="1" ht="15.75">
      <c r="A430" s="160" t="s">
        <v>217</v>
      </c>
      <c r="B430" s="161" t="s">
        <v>858</v>
      </c>
      <c r="C430" s="162" t="s">
        <v>838</v>
      </c>
      <c r="D430" s="163">
        <f>SUM(D431:D435)</f>
        <v>31</v>
      </c>
      <c r="E430" s="187">
        <f>SUM(E431:E435)</f>
        <v>18727</v>
      </c>
      <c r="F430" s="187">
        <f>SUM(F431:F435)</f>
        <v>18727</v>
      </c>
      <c r="G430" s="163"/>
      <c r="H430" s="165"/>
      <c r="I430" s="166"/>
      <c r="K430" s="182"/>
      <c r="L430" s="132"/>
      <c r="M430" s="143"/>
      <c r="N430" s="132"/>
      <c r="O430" s="132"/>
    </row>
    <row r="431" spans="1:15" ht="15.75" outlineLevel="1">
      <c r="A431" s="153" t="s">
        <v>379</v>
      </c>
      <c r="B431" s="184" t="s">
        <v>859</v>
      </c>
      <c r="C431" s="155" t="s">
        <v>838</v>
      </c>
      <c r="D431" s="188">
        <v>3</v>
      </c>
      <c r="E431" s="200">
        <v>3867</v>
      </c>
      <c r="F431" s="157">
        <f t="shared" si="18"/>
        <v>3867</v>
      </c>
      <c r="G431" s="156"/>
      <c r="H431" s="158"/>
      <c r="I431" s="159"/>
      <c r="L431" s="132"/>
      <c r="M431" s="143"/>
      <c r="N431" s="132"/>
      <c r="O431" s="132"/>
    </row>
    <row r="432" spans="1:15" ht="15.75" outlineLevel="1">
      <c r="A432" s="153" t="s">
        <v>380</v>
      </c>
      <c r="B432" s="184" t="s">
        <v>1034</v>
      </c>
      <c r="C432" s="155" t="s">
        <v>838</v>
      </c>
      <c r="D432" s="188">
        <v>8</v>
      </c>
      <c r="E432" s="200">
        <v>2624</v>
      </c>
      <c r="F432" s="157">
        <f t="shared" si="18"/>
        <v>2624</v>
      </c>
      <c r="G432" s="156"/>
      <c r="H432" s="158"/>
      <c r="I432" s="159"/>
      <c r="L432" s="132"/>
      <c r="M432" s="143"/>
      <c r="N432" s="132"/>
      <c r="O432" s="132"/>
    </row>
    <row r="433" spans="1:15" ht="15.75" outlineLevel="1">
      <c r="A433" s="153" t="s">
        <v>381</v>
      </c>
      <c r="B433" s="184" t="s">
        <v>861</v>
      </c>
      <c r="C433" s="155" t="s">
        <v>838</v>
      </c>
      <c r="D433" s="188">
        <v>10</v>
      </c>
      <c r="E433" s="200">
        <v>3840</v>
      </c>
      <c r="F433" s="157">
        <f t="shared" si="18"/>
        <v>3840</v>
      </c>
      <c r="G433" s="156"/>
      <c r="H433" s="158"/>
      <c r="I433" s="159"/>
      <c r="L433" s="132"/>
      <c r="M433" s="143"/>
      <c r="N433" s="132"/>
      <c r="O433" s="132"/>
    </row>
    <row r="434" spans="1:15" ht="15.75" outlineLevel="1">
      <c r="A434" s="153" t="s">
        <v>382</v>
      </c>
      <c r="B434" s="184" t="s">
        <v>1035</v>
      </c>
      <c r="C434" s="155" t="s">
        <v>838</v>
      </c>
      <c r="D434" s="188">
        <v>6</v>
      </c>
      <c r="E434" s="200">
        <v>972</v>
      </c>
      <c r="F434" s="157">
        <f t="shared" si="18"/>
        <v>972</v>
      </c>
      <c r="G434" s="156"/>
      <c r="H434" s="158"/>
      <c r="I434" s="159"/>
      <c r="L434" s="132"/>
      <c r="M434" s="143"/>
      <c r="N434" s="132"/>
      <c r="O434" s="132"/>
    </row>
    <row r="435" spans="1:15" ht="15.75" outlineLevel="1">
      <c r="A435" s="153" t="s">
        <v>383</v>
      </c>
      <c r="B435" s="184" t="s">
        <v>1036</v>
      </c>
      <c r="C435" s="155" t="s">
        <v>838</v>
      </c>
      <c r="D435" s="188">
        <f>5-1</f>
        <v>4</v>
      </c>
      <c r="E435" s="200">
        <v>7424</v>
      </c>
      <c r="F435" s="157">
        <f t="shared" si="18"/>
        <v>7424</v>
      </c>
      <c r="G435" s="156"/>
      <c r="H435" s="158"/>
      <c r="I435" s="159"/>
      <c r="L435" s="132"/>
      <c r="M435" s="143"/>
      <c r="N435" s="132"/>
      <c r="O435" s="132"/>
    </row>
    <row r="436" spans="1:15" s="142" customFormat="1" ht="31.5">
      <c r="A436" s="144" t="s">
        <v>126</v>
      </c>
      <c r="B436" s="152" t="s">
        <v>867</v>
      </c>
      <c r="C436" s="146"/>
      <c r="D436" s="147"/>
      <c r="E436" s="148">
        <f>E437</f>
        <v>88352</v>
      </c>
      <c r="F436" s="148">
        <f>F437</f>
        <v>88352</v>
      </c>
      <c r="G436" s="147"/>
      <c r="H436" s="150"/>
      <c r="I436" s="151"/>
      <c r="K436" s="143"/>
      <c r="L436" s="132"/>
      <c r="M436" s="143"/>
      <c r="N436" s="132"/>
      <c r="O436" s="132"/>
    </row>
    <row r="437" spans="1:15" s="142" customFormat="1" ht="31.5">
      <c r="A437" s="144" t="s">
        <v>3</v>
      </c>
      <c r="B437" s="152" t="s">
        <v>1037</v>
      </c>
      <c r="C437" s="146" t="s">
        <v>838</v>
      </c>
      <c r="D437" s="147">
        <f>D438+D441</f>
        <v>20</v>
      </c>
      <c r="E437" s="151">
        <f>E438+E441</f>
        <v>88352</v>
      </c>
      <c r="F437" s="151">
        <f>F438+F441</f>
        <v>88352</v>
      </c>
      <c r="G437" s="147"/>
      <c r="H437" s="150"/>
      <c r="I437" s="151"/>
      <c r="K437" s="143"/>
      <c r="L437" s="132"/>
      <c r="M437" s="143"/>
      <c r="N437" s="132"/>
      <c r="O437" s="132"/>
    </row>
    <row r="438" spans="1:15" s="167" customFormat="1" ht="15.75">
      <c r="A438" s="160" t="s">
        <v>20</v>
      </c>
      <c r="B438" s="161" t="s">
        <v>875</v>
      </c>
      <c r="C438" s="162" t="s">
        <v>838</v>
      </c>
      <c r="D438" s="163">
        <f>SUM(D439:D440)</f>
        <v>15</v>
      </c>
      <c r="E438" s="164">
        <f>SUM(E439:E440)</f>
        <v>58758</v>
      </c>
      <c r="F438" s="164">
        <f>SUM(F439:F440)</f>
        <v>58758</v>
      </c>
      <c r="G438" s="163"/>
      <c r="H438" s="165"/>
      <c r="I438" s="166"/>
      <c r="K438" s="168"/>
      <c r="L438" s="132"/>
      <c r="M438" s="143"/>
      <c r="N438" s="132"/>
      <c r="O438" s="132"/>
    </row>
    <row r="439" spans="1:15" s="142" customFormat="1" ht="15.75" outlineLevel="1">
      <c r="A439" s="153" t="s">
        <v>24</v>
      </c>
      <c r="B439" s="189" t="s">
        <v>876</v>
      </c>
      <c r="C439" s="155" t="s">
        <v>838</v>
      </c>
      <c r="D439" s="156">
        <v>10</v>
      </c>
      <c r="E439" s="157">
        <v>42627</v>
      </c>
      <c r="F439" s="157">
        <f aca="true" t="shared" si="19" ref="F439:F446">E439</f>
        <v>42627</v>
      </c>
      <c r="G439" s="156"/>
      <c r="H439" s="158"/>
      <c r="I439" s="159"/>
      <c r="J439" s="130"/>
      <c r="K439" s="143"/>
      <c r="L439" s="132"/>
      <c r="M439" s="143"/>
      <c r="N439" s="132"/>
      <c r="O439" s="132"/>
    </row>
    <row r="440" spans="1:15" s="142" customFormat="1" ht="15.75" outlineLevel="1">
      <c r="A440" s="153" t="s">
        <v>25</v>
      </c>
      <c r="B440" s="189" t="s">
        <v>878</v>
      </c>
      <c r="C440" s="155" t="s">
        <v>838</v>
      </c>
      <c r="D440" s="156">
        <v>5</v>
      </c>
      <c r="E440" s="157">
        <v>16131</v>
      </c>
      <c r="F440" s="157">
        <f t="shared" si="19"/>
        <v>16131</v>
      </c>
      <c r="G440" s="156"/>
      <c r="H440" s="158"/>
      <c r="I440" s="159"/>
      <c r="J440" s="130"/>
      <c r="K440" s="143"/>
      <c r="L440" s="132"/>
      <c r="M440" s="143"/>
      <c r="N440" s="132"/>
      <c r="O440" s="132"/>
    </row>
    <row r="441" spans="1:15" s="167" customFormat="1" ht="15.75">
      <c r="A441" s="160" t="s">
        <v>22</v>
      </c>
      <c r="B441" s="161" t="s">
        <v>1038</v>
      </c>
      <c r="C441" s="162" t="s">
        <v>838</v>
      </c>
      <c r="D441" s="163">
        <f>D442</f>
        <v>5</v>
      </c>
      <c r="E441" s="164">
        <f>E442</f>
        <v>29594</v>
      </c>
      <c r="F441" s="164">
        <f>F442</f>
        <v>29594</v>
      </c>
      <c r="G441" s="163"/>
      <c r="H441" s="165"/>
      <c r="I441" s="166"/>
      <c r="K441" s="168"/>
      <c r="L441" s="132"/>
      <c r="M441" s="143"/>
      <c r="N441" s="132"/>
      <c r="O441" s="132"/>
    </row>
    <row r="442" spans="1:15" s="142" customFormat="1" ht="31.5" outlineLevel="1">
      <c r="A442" s="153" t="s">
        <v>26</v>
      </c>
      <c r="B442" s="189" t="s">
        <v>880</v>
      </c>
      <c r="C442" s="155" t="s">
        <v>838</v>
      </c>
      <c r="D442" s="156">
        <v>5</v>
      </c>
      <c r="E442" s="157">
        <v>29594</v>
      </c>
      <c r="F442" s="157">
        <f t="shared" si="19"/>
        <v>29594</v>
      </c>
      <c r="G442" s="156"/>
      <c r="H442" s="158"/>
      <c r="I442" s="159"/>
      <c r="J442" s="130"/>
      <c r="K442" s="143"/>
      <c r="L442" s="132"/>
      <c r="M442" s="143"/>
      <c r="N442" s="132"/>
      <c r="O442" s="132"/>
    </row>
    <row r="443" spans="1:15" s="142" customFormat="1" ht="15.75">
      <c r="A443" s="144" t="s">
        <v>2</v>
      </c>
      <c r="B443" s="152" t="s">
        <v>882</v>
      </c>
      <c r="C443" s="146" t="s">
        <v>838</v>
      </c>
      <c r="D443" s="147">
        <f>SUM(D444:D446)</f>
        <v>6</v>
      </c>
      <c r="E443" s="148">
        <f>SUM(E444:E446)</f>
        <v>133688</v>
      </c>
      <c r="F443" s="148">
        <f>SUM(F444:F446)</f>
        <v>133688</v>
      </c>
      <c r="G443" s="147"/>
      <c r="H443" s="150"/>
      <c r="I443" s="151"/>
      <c r="K443" s="143"/>
      <c r="L443" s="132"/>
      <c r="M443" s="143"/>
      <c r="N443" s="132"/>
      <c r="O443" s="132"/>
    </row>
    <row r="444" spans="1:15" s="142" customFormat="1" ht="15.75" outlineLevel="1">
      <c r="A444" s="153" t="s">
        <v>3</v>
      </c>
      <c r="B444" s="189" t="s">
        <v>476</v>
      </c>
      <c r="C444" s="155" t="s">
        <v>838</v>
      </c>
      <c r="D444" s="156">
        <f>4-1</f>
        <v>3</v>
      </c>
      <c r="E444" s="157">
        <v>42453</v>
      </c>
      <c r="F444" s="157">
        <f t="shared" si="19"/>
        <v>42453</v>
      </c>
      <c r="G444" s="156"/>
      <c r="H444" s="158"/>
      <c r="I444" s="159"/>
      <c r="J444" s="131"/>
      <c r="K444" s="143"/>
      <c r="L444" s="132"/>
      <c r="M444" s="143"/>
      <c r="N444" s="132"/>
      <c r="O444" s="132"/>
    </row>
    <row r="445" spans="1:15" s="142" customFormat="1" ht="31.5" outlineLevel="1">
      <c r="A445" s="153" t="s">
        <v>4</v>
      </c>
      <c r="B445" s="189" t="s">
        <v>1039</v>
      </c>
      <c r="C445" s="155" t="s">
        <v>838</v>
      </c>
      <c r="D445" s="156">
        <v>2</v>
      </c>
      <c r="E445" s="157">
        <v>58935</v>
      </c>
      <c r="F445" s="157">
        <f t="shared" si="19"/>
        <v>58935</v>
      </c>
      <c r="G445" s="156"/>
      <c r="H445" s="158"/>
      <c r="I445" s="159"/>
      <c r="J445" s="131"/>
      <c r="K445" s="143"/>
      <c r="L445" s="132"/>
      <c r="M445" s="143"/>
      <c r="N445" s="132"/>
      <c r="O445" s="132"/>
    </row>
    <row r="446" spans="1:15" s="142" customFormat="1" ht="15.75" outlineLevel="1">
      <c r="A446" s="153" t="s">
        <v>61</v>
      </c>
      <c r="B446" s="189" t="s">
        <v>1040</v>
      </c>
      <c r="C446" s="155" t="s">
        <v>838</v>
      </c>
      <c r="D446" s="156">
        <v>1</v>
      </c>
      <c r="E446" s="157">
        <v>32300</v>
      </c>
      <c r="F446" s="157">
        <f t="shared" si="19"/>
        <v>32300</v>
      </c>
      <c r="G446" s="156"/>
      <c r="H446" s="158"/>
      <c r="I446" s="159"/>
      <c r="J446" s="131"/>
      <c r="K446" s="143"/>
      <c r="L446" s="132"/>
      <c r="M446" s="143"/>
      <c r="N446" s="132"/>
      <c r="O446" s="132"/>
    </row>
    <row r="447" spans="1:15" s="142" customFormat="1" ht="23.25" customHeight="1">
      <c r="A447" s="251" t="s">
        <v>1041</v>
      </c>
      <c r="B447" s="251"/>
      <c r="C447" s="251"/>
      <c r="D447" s="251"/>
      <c r="E447" s="251"/>
      <c r="F447" s="251"/>
      <c r="G447" s="251"/>
      <c r="H447" s="251"/>
      <c r="I447" s="251"/>
      <c r="K447" s="143"/>
      <c r="L447" s="132"/>
      <c r="M447" s="143"/>
      <c r="N447" s="132"/>
      <c r="O447" s="132"/>
    </row>
    <row r="448" spans="1:15" s="142" customFormat="1" ht="15.75">
      <c r="A448" s="144"/>
      <c r="B448" s="145" t="s">
        <v>1042</v>
      </c>
      <c r="C448" s="146"/>
      <c r="D448" s="147"/>
      <c r="E448" s="148">
        <f>E449+E491+E600+E605</f>
        <v>2365577</v>
      </c>
      <c r="F448" s="148">
        <f>F449+F491+F600+F605</f>
        <v>2365577</v>
      </c>
      <c r="G448" s="147"/>
      <c r="H448" s="150"/>
      <c r="I448" s="151"/>
      <c r="J448" s="143"/>
      <c r="K448" s="143"/>
      <c r="L448" s="132"/>
      <c r="M448" s="143"/>
      <c r="N448" s="132"/>
      <c r="O448" s="132"/>
    </row>
    <row r="449" spans="1:15" s="142" customFormat="1" ht="15.75" collapsed="1">
      <c r="A449" s="144" t="s">
        <v>1</v>
      </c>
      <c r="B449" s="152" t="s">
        <v>776</v>
      </c>
      <c r="C449" s="146"/>
      <c r="D449" s="147"/>
      <c r="E449" s="148">
        <f>E450</f>
        <v>245315</v>
      </c>
      <c r="F449" s="148">
        <f>F450</f>
        <v>245315</v>
      </c>
      <c r="G449" s="147"/>
      <c r="H449" s="150"/>
      <c r="I449" s="151"/>
      <c r="K449" s="143"/>
      <c r="L449" s="132"/>
      <c r="M449" s="143"/>
      <c r="N449" s="132"/>
      <c r="O449" s="132"/>
    </row>
    <row r="450" spans="1:15" s="142" customFormat="1" ht="63" collapsed="1">
      <c r="A450" s="144" t="s">
        <v>3</v>
      </c>
      <c r="B450" s="145" t="s">
        <v>1043</v>
      </c>
      <c r="C450" s="146" t="s">
        <v>838</v>
      </c>
      <c r="D450" s="147">
        <f>D451+D464+D485+D489</f>
        <v>148</v>
      </c>
      <c r="E450" s="148">
        <f>E451+E464+E485+E489</f>
        <v>245315</v>
      </c>
      <c r="F450" s="148">
        <f>F451+F464+F485+F489</f>
        <v>245315</v>
      </c>
      <c r="G450" s="147"/>
      <c r="H450" s="150"/>
      <c r="I450" s="151"/>
      <c r="K450" s="143"/>
      <c r="L450" s="132"/>
      <c r="M450" s="143"/>
      <c r="N450" s="132"/>
      <c r="O450" s="132"/>
    </row>
    <row r="451" spans="1:15" s="181" customFormat="1" ht="15.75" collapsed="1">
      <c r="A451" s="160" t="s">
        <v>14</v>
      </c>
      <c r="B451" s="201" t="s">
        <v>892</v>
      </c>
      <c r="C451" s="162" t="s">
        <v>838</v>
      </c>
      <c r="D451" s="163">
        <f>SUM(D452:D463)</f>
        <v>17</v>
      </c>
      <c r="E451" s="164">
        <f>SUM(E452:E463)</f>
        <v>151283</v>
      </c>
      <c r="F451" s="164">
        <f>SUM(F452:F463)</f>
        <v>151283</v>
      </c>
      <c r="G451" s="163"/>
      <c r="H451" s="165"/>
      <c r="I451" s="166"/>
      <c r="K451" s="182"/>
      <c r="L451" s="132"/>
      <c r="M451" s="143"/>
      <c r="N451" s="132"/>
      <c r="O451" s="132"/>
    </row>
    <row r="452" spans="1:15" s="142" customFormat="1" ht="47.25" outlineLevel="1">
      <c r="A452" s="153" t="s">
        <v>24</v>
      </c>
      <c r="B452" s="189" t="s">
        <v>1044</v>
      </c>
      <c r="C452" s="155" t="s">
        <v>838</v>
      </c>
      <c r="D452" s="156">
        <f>3-1</f>
        <v>2</v>
      </c>
      <c r="E452" s="157">
        <v>79306</v>
      </c>
      <c r="F452" s="157">
        <f aca="true" t="shared" si="20" ref="F452:F463">E452</f>
        <v>79306</v>
      </c>
      <c r="G452" s="156"/>
      <c r="H452" s="158"/>
      <c r="I452" s="159"/>
      <c r="J452" s="130"/>
      <c r="K452" s="143"/>
      <c r="L452" s="132"/>
      <c r="M452" s="143"/>
      <c r="N452" s="132"/>
      <c r="O452" s="132"/>
    </row>
    <row r="453" spans="1:15" s="142" customFormat="1" ht="47.25" outlineLevel="1">
      <c r="A453" s="153" t="s">
        <v>25</v>
      </c>
      <c r="B453" s="189" t="s">
        <v>1045</v>
      </c>
      <c r="C453" s="155" t="s">
        <v>838</v>
      </c>
      <c r="D453" s="156">
        <v>1</v>
      </c>
      <c r="E453" s="157">
        <v>25724</v>
      </c>
      <c r="F453" s="157">
        <f t="shared" si="20"/>
        <v>25724</v>
      </c>
      <c r="G453" s="156"/>
      <c r="H453" s="158"/>
      <c r="I453" s="159"/>
      <c r="J453" s="130"/>
      <c r="K453" s="143"/>
      <c r="L453" s="132"/>
      <c r="M453" s="143"/>
      <c r="N453" s="132"/>
      <c r="O453" s="132"/>
    </row>
    <row r="454" spans="1:15" s="142" customFormat="1" ht="31.5" outlineLevel="1">
      <c r="A454" s="153" t="s">
        <v>50</v>
      </c>
      <c r="B454" s="189" t="s">
        <v>1046</v>
      </c>
      <c r="C454" s="155" t="s">
        <v>838</v>
      </c>
      <c r="D454" s="156">
        <v>1</v>
      </c>
      <c r="E454" s="157">
        <v>6179</v>
      </c>
      <c r="F454" s="157">
        <f t="shared" si="20"/>
        <v>6179</v>
      </c>
      <c r="G454" s="156"/>
      <c r="H454" s="158"/>
      <c r="I454" s="159"/>
      <c r="J454" s="130"/>
      <c r="K454" s="143"/>
      <c r="L454" s="132"/>
      <c r="M454" s="143"/>
      <c r="N454" s="132"/>
      <c r="O454" s="132"/>
    </row>
    <row r="455" spans="1:15" s="142" customFormat="1" ht="31.5" outlineLevel="1">
      <c r="A455" s="153" t="s">
        <v>230</v>
      </c>
      <c r="B455" s="189" t="s">
        <v>1047</v>
      </c>
      <c r="C455" s="155" t="s">
        <v>838</v>
      </c>
      <c r="D455" s="156">
        <v>1</v>
      </c>
      <c r="E455" s="157">
        <v>4592</v>
      </c>
      <c r="F455" s="157">
        <f t="shared" si="20"/>
        <v>4592</v>
      </c>
      <c r="G455" s="202"/>
      <c r="H455" s="158"/>
      <c r="I455" s="159"/>
      <c r="J455" s="130"/>
      <c r="K455" s="143"/>
      <c r="L455" s="132"/>
      <c r="M455" s="143"/>
      <c r="N455" s="132"/>
      <c r="O455" s="132"/>
    </row>
    <row r="456" spans="1:15" s="142" customFormat="1" ht="31.5" outlineLevel="1">
      <c r="A456" s="153" t="s">
        <v>231</v>
      </c>
      <c r="B456" s="189" t="s">
        <v>1048</v>
      </c>
      <c r="C456" s="155" t="s">
        <v>838</v>
      </c>
      <c r="D456" s="156">
        <v>1</v>
      </c>
      <c r="E456" s="157">
        <v>2595</v>
      </c>
      <c r="F456" s="157">
        <f t="shared" si="20"/>
        <v>2595</v>
      </c>
      <c r="G456" s="156"/>
      <c r="H456" s="158"/>
      <c r="I456" s="159"/>
      <c r="J456" s="130"/>
      <c r="K456" s="143"/>
      <c r="L456" s="132"/>
      <c r="M456" s="143"/>
      <c r="N456" s="132"/>
      <c r="O456" s="132"/>
    </row>
    <row r="457" spans="1:15" s="142" customFormat="1" ht="47.25" outlineLevel="1">
      <c r="A457" s="153" t="s">
        <v>232</v>
      </c>
      <c r="B457" s="189" t="s">
        <v>1049</v>
      </c>
      <c r="C457" s="155" t="s">
        <v>838</v>
      </c>
      <c r="D457" s="156">
        <v>1</v>
      </c>
      <c r="E457" s="157">
        <v>3568</v>
      </c>
      <c r="F457" s="157">
        <f t="shared" si="20"/>
        <v>3568</v>
      </c>
      <c r="G457" s="156"/>
      <c r="H457" s="158"/>
      <c r="I457" s="159"/>
      <c r="J457" s="130"/>
      <c r="K457" s="143"/>
      <c r="L457" s="132"/>
      <c r="M457" s="143"/>
      <c r="N457" s="132"/>
      <c r="O457" s="132"/>
    </row>
    <row r="458" spans="1:15" s="142" customFormat="1" ht="15.75" outlineLevel="1">
      <c r="A458" s="153" t="s">
        <v>233</v>
      </c>
      <c r="B458" s="189" t="s">
        <v>1050</v>
      </c>
      <c r="C458" s="155" t="s">
        <v>838</v>
      </c>
      <c r="D458" s="156">
        <v>1</v>
      </c>
      <c r="E458" s="157">
        <v>192</v>
      </c>
      <c r="F458" s="157">
        <f t="shared" si="20"/>
        <v>192</v>
      </c>
      <c r="G458" s="156"/>
      <c r="H458" s="158"/>
      <c r="I458" s="159"/>
      <c r="J458" s="130"/>
      <c r="K458" s="143"/>
      <c r="L458" s="132"/>
      <c r="M458" s="143"/>
      <c r="N458" s="132"/>
      <c r="O458" s="132"/>
    </row>
    <row r="459" spans="1:15" s="142" customFormat="1" ht="15.75" outlineLevel="1">
      <c r="A459" s="153" t="s">
        <v>234</v>
      </c>
      <c r="B459" s="189" t="s">
        <v>1051</v>
      </c>
      <c r="C459" s="155" t="s">
        <v>838</v>
      </c>
      <c r="D459" s="156">
        <v>1</v>
      </c>
      <c r="E459" s="157">
        <v>122</v>
      </c>
      <c r="F459" s="157">
        <f t="shared" si="20"/>
        <v>122</v>
      </c>
      <c r="G459" s="156"/>
      <c r="H459" s="158"/>
      <c r="I459" s="159"/>
      <c r="J459" s="130"/>
      <c r="K459" s="143"/>
      <c r="L459" s="132"/>
      <c r="M459" s="143"/>
      <c r="N459" s="132"/>
      <c r="O459" s="132"/>
    </row>
    <row r="460" spans="1:15" s="142" customFormat="1" ht="15.75" outlineLevel="1">
      <c r="A460" s="153" t="s">
        <v>235</v>
      </c>
      <c r="B460" s="189" t="s">
        <v>1052</v>
      </c>
      <c r="C460" s="155" t="s">
        <v>838</v>
      </c>
      <c r="D460" s="156">
        <v>1</v>
      </c>
      <c r="E460" s="157">
        <v>68</v>
      </c>
      <c r="F460" s="157">
        <f t="shared" si="20"/>
        <v>68</v>
      </c>
      <c r="G460" s="156"/>
      <c r="H460" s="158"/>
      <c r="I460" s="159"/>
      <c r="J460" s="130"/>
      <c r="K460" s="143"/>
      <c r="L460" s="132"/>
      <c r="M460" s="143"/>
      <c r="N460" s="132"/>
      <c r="O460" s="132"/>
    </row>
    <row r="461" spans="1:15" s="142" customFormat="1" ht="31.5" outlineLevel="1">
      <c r="A461" s="153" t="s">
        <v>236</v>
      </c>
      <c r="B461" s="189" t="s">
        <v>1053</v>
      </c>
      <c r="C461" s="155" t="s">
        <v>838</v>
      </c>
      <c r="D461" s="156">
        <v>1</v>
      </c>
      <c r="E461" s="157">
        <v>1469</v>
      </c>
      <c r="F461" s="157">
        <f t="shared" si="20"/>
        <v>1469</v>
      </c>
      <c r="G461" s="156"/>
      <c r="H461" s="158"/>
      <c r="I461" s="159"/>
      <c r="J461" s="130"/>
      <c r="K461" s="143"/>
      <c r="L461" s="132"/>
      <c r="M461" s="143"/>
      <c r="N461" s="132"/>
      <c r="O461" s="132"/>
    </row>
    <row r="462" spans="1:15" s="142" customFormat="1" ht="31.5" outlineLevel="1">
      <c r="A462" s="153" t="s">
        <v>237</v>
      </c>
      <c r="B462" s="189" t="s">
        <v>1054</v>
      </c>
      <c r="C462" s="155" t="s">
        <v>838</v>
      </c>
      <c r="D462" s="156">
        <v>3</v>
      </c>
      <c r="E462" s="157">
        <v>15522</v>
      </c>
      <c r="F462" s="157">
        <f t="shared" si="20"/>
        <v>15522</v>
      </c>
      <c r="G462" s="156"/>
      <c r="H462" s="158"/>
      <c r="I462" s="159"/>
      <c r="J462" s="130"/>
      <c r="K462" s="143"/>
      <c r="L462" s="132"/>
      <c r="M462" s="143"/>
      <c r="N462" s="132"/>
      <c r="O462" s="132"/>
    </row>
    <row r="463" spans="1:15" s="142" customFormat="1" ht="31.5" outlineLevel="1">
      <c r="A463" s="153" t="s">
        <v>238</v>
      </c>
      <c r="B463" s="189" t="s">
        <v>1055</v>
      </c>
      <c r="C463" s="155" t="s">
        <v>838</v>
      </c>
      <c r="D463" s="156">
        <v>3</v>
      </c>
      <c r="E463" s="157">
        <v>11946</v>
      </c>
      <c r="F463" s="157">
        <f t="shared" si="20"/>
        <v>11946</v>
      </c>
      <c r="G463" s="156"/>
      <c r="H463" s="158"/>
      <c r="I463" s="159"/>
      <c r="J463" s="130"/>
      <c r="K463" s="143"/>
      <c r="L463" s="132"/>
      <c r="M463" s="143"/>
      <c r="N463" s="132"/>
      <c r="O463" s="132"/>
    </row>
    <row r="464" spans="1:15" s="181" customFormat="1" ht="15.75">
      <c r="A464" s="160" t="s">
        <v>22</v>
      </c>
      <c r="B464" s="201" t="s">
        <v>839</v>
      </c>
      <c r="C464" s="162" t="s">
        <v>838</v>
      </c>
      <c r="D464" s="163">
        <f>SUM(D465:D484)</f>
        <v>126</v>
      </c>
      <c r="E464" s="164">
        <f>SUM(E465:E484)</f>
        <v>85538</v>
      </c>
      <c r="F464" s="164">
        <f>SUM(F465:F484)</f>
        <v>85538</v>
      </c>
      <c r="G464" s="163"/>
      <c r="H464" s="165"/>
      <c r="I464" s="166"/>
      <c r="K464" s="182"/>
      <c r="L464" s="132"/>
      <c r="M464" s="143"/>
      <c r="N464" s="132"/>
      <c r="O464" s="132"/>
    </row>
    <row r="465" spans="1:15" s="142" customFormat="1" ht="15.75" outlineLevel="1">
      <c r="A465" s="153" t="s">
        <v>26</v>
      </c>
      <c r="B465" s="189" t="s">
        <v>1056</v>
      </c>
      <c r="C465" s="155" t="s">
        <v>838</v>
      </c>
      <c r="D465" s="156">
        <v>10</v>
      </c>
      <c r="E465" s="157">
        <v>568</v>
      </c>
      <c r="F465" s="157">
        <f aca="true" t="shared" si="21" ref="F465:F490">E465</f>
        <v>568</v>
      </c>
      <c r="G465" s="156"/>
      <c r="H465" s="158"/>
      <c r="I465" s="159"/>
      <c r="J465" s="130"/>
      <c r="K465" s="143"/>
      <c r="L465" s="132"/>
      <c r="M465" s="143"/>
      <c r="N465" s="132"/>
      <c r="O465" s="132"/>
    </row>
    <row r="466" spans="1:15" s="142" customFormat="1" ht="15.75" outlineLevel="1">
      <c r="A466" s="153" t="s">
        <v>27</v>
      </c>
      <c r="B466" s="189" t="s">
        <v>1057</v>
      </c>
      <c r="C466" s="155" t="s">
        <v>838</v>
      </c>
      <c r="D466" s="156">
        <v>10</v>
      </c>
      <c r="E466" s="157">
        <v>907</v>
      </c>
      <c r="F466" s="157">
        <f t="shared" si="21"/>
        <v>907</v>
      </c>
      <c r="G466" s="156"/>
      <c r="H466" s="158"/>
      <c r="I466" s="159"/>
      <c r="J466" s="130"/>
      <c r="K466" s="143"/>
      <c r="L466" s="132"/>
      <c r="M466" s="143"/>
      <c r="N466" s="132"/>
      <c r="O466" s="132"/>
    </row>
    <row r="467" spans="1:15" s="142" customFormat="1" ht="15.75" outlineLevel="1">
      <c r="A467" s="153" t="s">
        <v>239</v>
      </c>
      <c r="B467" s="189" t="s">
        <v>1058</v>
      </c>
      <c r="C467" s="155" t="s">
        <v>838</v>
      </c>
      <c r="D467" s="156">
        <v>10</v>
      </c>
      <c r="E467" s="157">
        <v>1541</v>
      </c>
      <c r="F467" s="157">
        <f t="shared" si="21"/>
        <v>1541</v>
      </c>
      <c r="G467" s="156"/>
      <c r="H467" s="158"/>
      <c r="I467" s="159"/>
      <c r="J467" s="130"/>
      <c r="K467" s="143"/>
      <c r="L467" s="132"/>
      <c r="M467" s="143"/>
      <c r="N467" s="132"/>
      <c r="O467" s="132"/>
    </row>
    <row r="468" spans="1:15" s="142" customFormat="1" ht="15.75" outlineLevel="1">
      <c r="A468" s="153" t="s">
        <v>240</v>
      </c>
      <c r="B468" s="189" t="s">
        <v>1059</v>
      </c>
      <c r="C468" s="155" t="s">
        <v>838</v>
      </c>
      <c r="D468" s="156">
        <v>5</v>
      </c>
      <c r="E468" s="157">
        <v>1207</v>
      </c>
      <c r="F468" s="157">
        <f t="shared" si="21"/>
        <v>1207</v>
      </c>
      <c r="G468" s="156"/>
      <c r="H468" s="158"/>
      <c r="I468" s="159"/>
      <c r="J468" s="130"/>
      <c r="K468" s="143"/>
      <c r="L468" s="132"/>
      <c r="M468" s="143"/>
      <c r="N468" s="132"/>
      <c r="O468" s="132"/>
    </row>
    <row r="469" spans="1:15" s="142" customFormat="1" ht="15.75" outlineLevel="1">
      <c r="A469" s="153" t="s">
        <v>241</v>
      </c>
      <c r="B469" s="189" t="s">
        <v>1060</v>
      </c>
      <c r="C469" s="155" t="s">
        <v>838</v>
      </c>
      <c r="D469" s="156">
        <v>2</v>
      </c>
      <c r="E469" s="157">
        <v>880</v>
      </c>
      <c r="F469" s="157">
        <f t="shared" si="21"/>
        <v>880</v>
      </c>
      <c r="G469" s="156"/>
      <c r="H469" s="158"/>
      <c r="I469" s="159"/>
      <c r="J469" s="130"/>
      <c r="K469" s="143"/>
      <c r="L469" s="132"/>
      <c r="M469" s="143"/>
      <c r="N469" s="132"/>
      <c r="O469" s="132"/>
    </row>
    <row r="470" spans="1:15" s="142" customFormat="1" ht="15.75" outlineLevel="1">
      <c r="A470" s="153" t="s">
        <v>242</v>
      </c>
      <c r="B470" s="189" t="s">
        <v>1061</v>
      </c>
      <c r="C470" s="155" t="s">
        <v>838</v>
      </c>
      <c r="D470" s="156">
        <v>2</v>
      </c>
      <c r="E470" s="157">
        <v>3090</v>
      </c>
      <c r="F470" s="157">
        <f t="shared" si="21"/>
        <v>3090</v>
      </c>
      <c r="G470" s="156"/>
      <c r="H470" s="158"/>
      <c r="I470" s="159"/>
      <c r="J470" s="130"/>
      <c r="K470" s="143"/>
      <c r="L470" s="132"/>
      <c r="M470" s="143"/>
      <c r="N470" s="132"/>
      <c r="O470" s="132"/>
    </row>
    <row r="471" spans="1:15" s="142" customFormat="1" ht="15.75" outlineLevel="1">
      <c r="A471" s="153" t="s">
        <v>243</v>
      </c>
      <c r="B471" s="189" t="s">
        <v>1062</v>
      </c>
      <c r="C471" s="155" t="s">
        <v>838</v>
      </c>
      <c r="D471" s="156">
        <v>3</v>
      </c>
      <c r="E471" s="157">
        <v>5261</v>
      </c>
      <c r="F471" s="157">
        <f t="shared" si="21"/>
        <v>5261</v>
      </c>
      <c r="G471" s="156"/>
      <c r="H471" s="158"/>
      <c r="I471" s="159"/>
      <c r="J471" s="130"/>
      <c r="K471" s="143"/>
      <c r="L471" s="132"/>
      <c r="M471" s="143"/>
      <c r="N471" s="132"/>
      <c r="O471" s="132"/>
    </row>
    <row r="472" spans="1:15" s="142" customFormat="1" ht="15.75" outlineLevel="1">
      <c r="A472" s="153" t="s">
        <v>244</v>
      </c>
      <c r="B472" s="189" t="s">
        <v>1063</v>
      </c>
      <c r="C472" s="155" t="s">
        <v>838</v>
      </c>
      <c r="D472" s="156">
        <v>2</v>
      </c>
      <c r="E472" s="157">
        <v>5079</v>
      </c>
      <c r="F472" s="157">
        <f t="shared" si="21"/>
        <v>5079</v>
      </c>
      <c r="G472" s="156"/>
      <c r="H472" s="158"/>
      <c r="I472" s="159"/>
      <c r="J472" s="130"/>
      <c r="K472" s="143"/>
      <c r="L472" s="132"/>
      <c r="M472" s="143"/>
      <c r="N472" s="132"/>
      <c r="O472" s="132"/>
    </row>
    <row r="473" spans="1:15" s="142" customFormat="1" ht="15.75" outlineLevel="1">
      <c r="A473" s="153" t="s">
        <v>245</v>
      </c>
      <c r="B473" s="189" t="s">
        <v>1064</v>
      </c>
      <c r="C473" s="155" t="s">
        <v>838</v>
      </c>
      <c r="D473" s="156">
        <v>1</v>
      </c>
      <c r="E473" s="157">
        <v>5079</v>
      </c>
      <c r="F473" s="157">
        <f t="shared" si="21"/>
        <v>5079</v>
      </c>
      <c r="G473" s="156"/>
      <c r="H473" s="158"/>
      <c r="I473" s="159"/>
      <c r="J473" s="130"/>
      <c r="K473" s="143"/>
      <c r="L473" s="132"/>
      <c r="M473" s="143"/>
      <c r="N473" s="132"/>
      <c r="O473" s="132"/>
    </row>
    <row r="474" spans="1:15" s="142" customFormat="1" ht="31.5" outlineLevel="1">
      <c r="A474" s="153" t="s">
        <v>246</v>
      </c>
      <c r="B474" s="189" t="s">
        <v>1065</v>
      </c>
      <c r="C474" s="155" t="s">
        <v>838</v>
      </c>
      <c r="D474" s="156">
        <v>1</v>
      </c>
      <c r="E474" s="157">
        <v>4752</v>
      </c>
      <c r="F474" s="157">
        <f t="shared" si="21"/>
        <v>4752</v>
      </c>
      <c r="G474" s="156"/>
      <c r="H474" s="158"/>
      <c r="I474" s="159"/>
      <c r="J474" s="130"/>
      <c r="K474" s="143"/>
      <c r="L474" s="132"/>
      <c r="M474" s="143"/>
      <c r="N474" s="132"/>
      <c r="O474" s="132"/>
    </row>
    <row r="475" spans="1:15" s="142" customFormat="1" ht="31.5" outlineLevel="1">
      <c r="A475" s="153" t="s">
        <v>247</v>
      </c>
      <c r="B475" s="189" t="s">
        <v>1066</v>
      </c>
      <c r="C475" s="155" t="s">
        <v>838</v>
      </c>
      <c r="D475" s="156">
        <v>1</v>
      </c>
      <c r="E475" s="157">
        <v>2297</v>
      </c>
      <c r="F475" s="157">
        <f t="shared" si="21"/>
        <v>2297</v>
      </c>
      <c r="G475" s="156"/>
      <c r="H475" s="158"/>
      <c r="I475" s="159"/>
      <c r="J475" s="130"/>
      <c r="K475" s="143"/>
      <c r="L475" s="132"/>
      <c r="M475" s="143"/>
      <c r="N475" s="132"/>
      <c r="O475" s="132"/>
    </row>
    <row r="476" spans="1:15" s="142" customFormat="1" ht="31.5" outlineLevel="1">
      <c r="A476" s="153" t="s">
        <v>248</v>
      </c>
      <c r="B476" s="189" t="s">
        <v>1067</v>
      </c>
      <c r="C476" s="155" t="s">
        <v>838</v>
      </c>
      <c r="D476" s="156">
        <v>2</v>
      </c>
      <c r="E476" s="157">
        <v>19837</v>
      </c>
      <c r="F476" s="157">
        <f t="shared" si="21"/>
        <v>19837</v>
      </c>
      <c r="G476" s="156"/>
      <c r="H476" s="158"/>
      <c r="I476" s="159"/>
      <c r="J476" s="130"/>
      <c r="K476" s="143"/>
      <c r="L476" s="132"/>
      <c r="M476" s="143"/>
      <c r="N476" s="132"/>
      <c r="O476" s="132"/>
    </row>
    <row r="477" spans="1:15" s="142" customFormat="1" ht="31.5" outlineLevel="1">
      <c r="A477" s="153" t="s">
        <v>249</v>
      </c>
      <c r="B477" s="189" t="s">
        <v>1068</v>
      </c>
      <c r="C477" s="155" t="s">
        <v>838</v>
      </c>
      <c r="D477" s="156">
        <v>1</v>
      </c>
      <c r="E477" s="157">
        <v>13113</v>
      </c>
      <c r="F477" s="157">
        <f t="shared" si="21"/>
        <v>13113</v>
      </c>
      <c r="G477" s="156"/>
      <c r="H477" s="158"/>
      <c r="I477" s="159"/>
      <c r="J477" s="130"/>
      <c r="K477" s="143"/>
      <c r="L477" s="132"/>
      <c r="M477" s="143"/>
      <c r="N477" s="132"/>
      <c r="O477" s="132"/>
    </row>
    <row r="478" spans="1:15" s="142" customFormat="1" ht="15.75" outlineLevel="1">
      <c r="A478" s="153" t="s">
        <v>250</v>
      </c>
      <c r="B478" s="189" t="s">
        <v>1069</v>
      </c>
      <c r="C478" s="155" t="s">
        <v>838</v>
      </c>
      <c r="D478" s="156">
        <v>2</v>
      </c>
      <c r="E478" s="157">
        <v>109</v>
      </c>
      <c r="F478" s="157">
        <f t="shared" si="21"/>
        <v>109</v>
      </c>
      <c r="G478" s="156"/>
      <c r="H478" s="158"/>
      <c r="I478" s="159"/>
      <c r="J478" s="130"/>
      <c r="K478" s="143"/>
      <c r="L478" s="132"/>
      <c r="M478" s="143"/>
      <c r="N478" s="132"/>
      <c r="O478" s="132"/>
    </row>
    <row r="479" spans="1:15" s="142" customFormat="1" ht="15.75" outlineLevel="1">
      <c r="A479" s="153" t="s">
        <v>251</v>
      </c>
      <c r="B479" s="189" t="s">
        <v>1070</v>
      </c>
      <c r="C479" s="155" t="s">
        <v>838</v>
      </c>
      <c r="D479" s="156">
        <v>2</v>
      </c>
      <c r="E479" s="157">
        <v>129</v>
      </c>
      <c r="F479" s="157">
        <f t="shared" si="21"/>
        <v>129</v>
      </c>
      <c r="G479" s="156"/>
      <c r="H479" s="158"/>
      <c r="I479" s="159"/>
      <c r="J479" s="130"/>
      <c r="K479" s="143"/>
      <c r="L479" s="132"/>
      <c r="M479" s="143"/>
      <c r="N479" s="132"/>
      <c r="O479" s="132"/>
    </row>
    <row r="480" spans="1:15" s="142" customFormat="1" ht="15.75" outlineLevel="1">
      <c r="A480" s="153" t="s">
        <v>252</v>
      </c>
      <c r="B480" s="189" t="s">
        <v>1071</v>
      </c>
      <c r="C480" s="155" t="s">
        <v>838</v>
      </c>
      <c r="D480" s="156">
        <v>8</v>
      </c>
      <c r="E480" s="157">
        <v>1110</v>
      </c>
      <c r="F480" s="157">
        <f t="shared" si="21"/>
        <v>1110</v>
      </c>
      <c r="G480" s="156"/>
      <c r="H480" s="158"/>
      <c r="I480" s="159"/>
      <c r="J480" s="130"/>
      <c r="K480" s="143"/>
      <c r="L480" s="132"/>
      <c r="M480" s="143"/>
      <c r="N480" s="132"/>
      <c r="O480" s="132"/>
    </row>
    <row r="481" spans="1:15" s="142" customFormat="1" ht="15.75" outlineLevel="1">
      <c r="A481" s="153" t="s">
        <v>253</v>
      </c>
      <c r="B481" s="189" t="s">
        <v>1072</v>
      </c>
      <c r="C481" s="155" t="s">
        <v>838</v>
      </c>
      <c r="D481" s="156">
        <v>35</v>
      </c>
      <c r="E481" s="157">
        <v>7649</v>
      </c>
      <c r="F481" s="157">
        <f t="shared" si="21"/>
        <v>7649</v>
      </c>
      <c r="G481" s="156"/>
      <c r="H481" s="158"/>
      <c r="I481" s="159"/>
      <c r="J481" s="130"/>
      <c r="K481" s="143"/>
      <c r="L481" s="132"/>
      <c r="M481" s="143"/>
      <c r="N481" s="132"/>
      <c r="O481" s="132"/>
    </row>
    <row r="482" spans="1:15" s="142" customFormat="1" ht="15.75" outlineLevel="1">
      <c r="A482" s="153" t="s">
        <v>254</v>
      </c>
      <c r="B482" s="189" t="s">
        <v>1073</v>
      </c>
      <c r="C482" s="155" t="s">
        <v>838</v>
      </c>
      <c r="D482" s="156">
        <v>22</v>
      </c>
      <c r="E482" s="157">
        <v>6996</v>
      </c>
      <c r="F482" s="157">
        <f t="shared" si="21"/>
        <v>6996</v>
      </c>
      <c r="G482" s="156"/>
      <c r="H482" s="158"/>
      <c r="I482" s="159"/>
      <c r="J482" s="130"/>
      <c r="K482" s="143"/>
      <c r="L482" s="132"/>
      <c r="M482" s="143"/>
      <c r="N482" s="132"/>
      <c r="O482" s="132"/>
    </row>
    <row r="483" spans="1:15" s="142" customFormat="1" ht="15.75" outlineLevel="1">
      <c r="A483" s="153" t="s">
        <v>255</v>
      </c>
      <c r="B483" s="189" t="s">
        <v>1074</v>
      </c>
      <c r="C483" s="155" t="s">
        <v>838</v>
      </c>
      <c r="D483" s="156">
        <v>3</v>
      </c>
      <c r="E483" s="157">
        <v>1537</v>
      </c>
      <c r="F483" s="157">
        <f t="shared" si="21"/>
        <v>1537</v>
      </c>
      <c r="G483" s="156"/>
      <c r="H483" s="158"/>
      <c r="I483" s="159"/>
      <c r="J483" s="130"/>
      <c r="K483" s="143"/>
      <c r="L483" s="132"/>
      <c r="M483" s="143"/>
      <c r="N483" s="132"/>
      <c r="O483" s="132"/>
    </row>
    <row r="484" spans="1:15" s="142" customFormat="1" ht="15.75" outlineLevel="1">
      <c r="A484" s="153" t="s">
        <v>256</v>
      </c>
      <c r="B484" s="189" t="s">
        <v>1075</v>
      </c>
      <c r="C484" s="155" t="s">
        <v>838</v>
      </c>
      <c r="D484" s="156">
        <v>4</v>
      </c>
      <c r="E484" s="157">
        <v>4397</v>
      </c>
      <c r="F484" s="157">
        <f t="shared" si="21"/>
        <v>4397</v>
      </c>
      <c r="G484" s="156"/>
      <c r="H484" s="158"/>
      <c r="I484" s="159"/>
      <c r="J484" s="130"/>
      <c r="K484" s="143"/>
      <c r="L484" s="132"/>
      <c r="M484" s="143"/>
      <c r="N484" s="132"/>
      <c r="O484" s="132"/>
    </row>
    <row r="485" spans="1:15" s="181" customFormat="1" ht="31.5">
      <c r="A485" s="160" t="s">
        <v>51</v>
      </c>
      <c r="B485" s="201" t="s">
        <v>1076</v>
      </c>
      <c r="C485" s="162" t="s">
        <v>838</v>
      </c>
      <c r="D485" s="163">
        <f>SUM(D486:D488)</f>
        <v>3</v>
      </c>
      <c r="E485" s="164">
        <f>SUM(E486:E488)</f>
        <v>6613</v>
      </c>
      <c r="F485" s="164">
        <f>SUM(F486:F488)</f>
        <v>6613</v>
      </c>
      <c r="G485" s="163"/>
      <c r="H485" s="165"/>
      <c r="I485" s="166"/>
      <c r="K485" s="182"/>
      <c r="L485" s="132"/>
      <c r="M485" s="143"/>
      <c r="N485" s="132"/>
      <c r="O485" s="132"/>
    </row>
    <row r="486" spans="1:15" s="142" customFormat="1" ht="31.5" outlineLevel="1">
      <c r="A486" s="153" t="s">
        <v>52</v>
      </c>
      <c r="B486" s="189" t="s">
        <v>1077</v>
      </c>
      <c r="C486" s="155" t="s">
        <v>838</v>
      </c>
      <c r="D486" s="156">
        <v>1</v>
      </c>
      <c r="E486" s="157">
        <v>4083</v>
      </c>
      <c r="F486" s="157">
        <f t="shared" si="21"/>
        <v>4083</v>
      </c>
      <c r="G486" s="156"/>
      <c r="H486" s="158"/>
      <c r="I486" s="159"/>
      <c r="J486" s="130"/>
      <c r="K486" s="143"/>
      <c r="L486" s="132"/>
      <c r="M486" s="143"/>
      <c r="N486" s="132"/>
      <c r="O486" s="132"/>
    </row>
    <row r="487" spans="1:15" s="142" customFormat="1" ht="15.75" outlineLevel="1">
      <c r="A487" s="153" t="s">
        <v>257</v>
      </c>
      <c r="B487" s="189" t="s">
        <v>1078</v>
      </c>
      <c r="C487" s="155" t="s">
        <v>838</v>
      </c>
      <c r="D487" s="156">
        <v>1</v>
      </c>
      <c r="E487" s="157">
        <v>1083</v>
      </c>
      <c r="F487" s="157">
        <f t="shared" si="21"/>
        <v>1083</v>
      </c>
      <c r="G487" s="156"/>
      <c r="H487" s="158"/>
      <c r="I487" s="159"/>
      <c r="J487" s="130"/>
      <c r="K487" s="143"/>
      <c r="L487" s="132"/>
      <c r="M487" s="143"/>
      <c r="N487" s="132"/>
      <c r="O487" s="132"/>
    </row>
    <row r="488" spans="1:15" s="142" customFormat="1" ht="15.75" outlineLevel="1">
      <c r="A488" s="153" t="s">
        <v>258</v>
      </c>
      <c r="B488" s="189" t="s">
        <v>1079</v>
      </c>
      <c r="C488" s="155" t="s">
        <v>838</v>
      </c>
      <c r="D488" s="156">
        <v>1</v>
      </c>
      <c r="E488" s="157">
        <v>1447</v>
      </c>
      <c r="F488" s="157">
        <f t="shared" si="21"/>
        <v>1447</v>
      </c>
      <c r="G488" s="156"/>
      <c r="H488" s="158"/>
      <c r="I488" s="159"/>
      <c r="J488" s="130"/>
      <c r="K488" s="143"/>
      <c r="L488" s="132"/>
      <c r="M488" s="143"/>
      <c r="N488" s="132"/>
      <c r="O488" s="132"/>
    </row>
    <row r="489" spans="1:15" s="181" customFormat="1" ht="15.75">
      <c r="A489" s="160" t="s">
        <v>76</v>
      </c>
      <c r="B489" s="201" t="s">
        <v>858</v>
      </c>
      <c r="C489" s="162" t="s">
        <v>838</v>
      </c>
      <c r="D489" s="163">
        <f>D490</f>
        <v>2</v>
      </c>
      <c r="E489" s="164">
        <f>E490</f>
        <v>1881</v>
      </c>
      <c r="F489" s="164">
        <f>F490</f>
        <v>1881</v>
      </c>
      <c r="G489" s="163"/>
      <c r="H489" s="165"/>
      <c r="I489" s="166"/>
      <c r="K489" s="182"/>
      <c r="L489" s="132"/>
      <c r="M489" s="143"/>
      <c r="N489" s="132"/>
      <c r="O489" s="132"/>
    </row>
    <row r="490" spans="1:15" s="142" customFormat="1" ht="47.25" outlineLevel="1">
      <c r="A490" s="153" t="s">
        <v>259</v>
      </c>
      <c r="B490" s="189" t="s">
        <v>1080</v>
      </c>
      <c r="C490" s="155" t="s">
        <v>838</v>
      </c>
      <c r="D490" s="156">
        <v>2</v>
      </c>
      <c r="E490" s="157">
        <v>1881</v>
      </c>
      <c r="F490" s="157">
        <f t="shared" si="21"/>
        <v>1881</v>
      </c>
      <c r="G490" s="156"/>
      <c r="H490" s="158"/>
      <c r="I490" s="159"/>
      <c r="J490" s="130"/>
      <c r="K490" s="143"/>
      <c r="L490" s="132"/>
      <c r="M490" s="143"/>
      <c r="N490" s="132"/>
      <c r="O490" s="132"/>
    </row>
    <row r="491" spans="1:15" s="142" customFormat="1" ht="15.75">
      <c r="A491" s="144" t="s">
        <v>144</v>
      </c>
      <c r="B491" s="152" t="s">
        <v>784</v>
      </c>
      <c r="C491" s="146"/>
      <c r="D491" s="147"/>
      <c r="E491" s="148">
        <f>E492+E508+E541+E550+E577</f>
        <v>1948159</v>
      </c>
      <c r="F491" s="148">
        <f>F492+F508+F541+F550+F577</f>
        <v>1948159</v>
      </c>
      <c r="G491" s="147"/>
      <c r="H491" s="150"/>
      <c r="I491" s="151"/>
      <c r="K491" s="143"/>
      <c r="L491" s="132"/>
      <c r="M491" s="143"/>
      <c r="N491" s="132"/>
      <c r="O491" s="132"/>
    </row>
    <row r="492" spans="1:15" s="142" customFormat="1" ht="15.75" collapsed="1">
      <c r="A492" s="144" t="s">
        <v>3</v>
      </c>
      <c r="B492" s="145" t="s">
        <v>785</v>
      </c>
      <c r="C492" s="146" t="s">
        <v>786</v>
      </c>
      <c r="D492" s="147">
        <f>SUM(D493:D507)</f>
        <v>18068</v>
      </c>
      <c r="E492" s="196">
        <f>SUM(E493:E507)</f>
        <v>1653817</v>
      </c>
      <c r="F492" s="196">
        <f>SUM(F493:F507)</f>
        <v>1653817</v>
      </c>
      <c r="G492" s="147"/>
      <c r="H492" s="150"/>
      <c r="I492" s="151"/>
      <c r="K492" s="143"/>
      <c r="L492" s="132"/>
      <c r="M492" s="143"/>
      <c r="N492" s="132"/>
      <c r="O492" s="132"/>
    </row>
    <row r="493" spans="1:15" ht="78.75" outlineLevel="1">
      <c r="A493" s="153" t="s">
        <v>20</v>
      </c>
      <c r="B493" s="184" t="s">
        <v>1081</v>
      </c>
      <c r="C493" s="155" t="s">
        <v>786</v>
      </c>
      <c r="D493" s="191">
        <v>1279</v>
      </c>
      <c r="E493" s="194">
        <v>128371</v>
      </c>
      <c r="F493" s="157">
        <f aca="true" t="shared" si="22" ref="F493:F507">E493</f>
        <v>128371</v>
      </c>
      <c r="G493" s="156"/>
      <c r="H493" s="158"/>
      <c r="I493" s="159"/>
      <c r="L493" s="132"/>
      <c r="M493" s="143"/>
      <c r="N493" s="132"/>
      <c r="O493" s="132"/>
    </row>
    <row r="494" spans="1:15" ht="63" outlineLevel="1">
      <c r="A494" s="153" t="s">
        <v>22</v>
      </c>
      <c r="B494" s="184" t="s">
        <v>824</v>
      </c>
      <c r="C494" s="155" t="s">
        <v>786</v>
      </c>
      <c r="D494" s="191">
        <v>1116</v>
      </c>
      <c r="E494" s="194">
        <v>111003</v>
      </c>
      <c r="F494" s="157">
        <f t="shared" si="22"/>
        <v>111003</v>
      </c>
      <c r="G494" s="156"/>
      <c r="H494" s="158"/>
      <c r="I494" s="159"/>
      <c r="L494" s="132"/>
      <c r="M494" s="143"/>
      <c r="N494" s="132"/>
      <c r="O494" s="132"/>
    </row>
    <row r="495" spans="1:15" ht="94.5" outlineLevel="1">
      <c r="A495" s="153" t="s">
        <v>51</v>
      </c>
      <c r="B495" s="185" t="s">
        <v>825</v>
      </c>
      <c r="C495" s="155" t="s">
        <v>786</v>
      </c>
      <c r="D495" s="193">
        <v>1523</v>
      </c>
      <c r="E495" s="192">
        <v>141545</v>
      </c>
      <c r="F495" s="157">
        <f t="shared" si="22"/>
        <v>141545</v>
      </c>
      <c r="G495" s="156"/>
      <c r="H495" s="158"/>
      <c r="I495" s="159"/>
      <c r="L495" s="132"/>
      <c r="M495" s="143"/>
      <c r="N495" s="132"/>
      <c r="O495" s="132"/>
    </row>
    <row r="496" spans="1:15" ht="63" outlineLevel="1">
      <c r="A496" s="153" t="s">
        <v>76</v>
      </c>
      <c r="B496" s="185" t="s">
        <v>826</v>
      </c>
      <c r="C496" s="155" t="s">
        <v>786</v>
      </c>
      <c r="D496" s="193">
        <v>679</v>
      </c>
      <c r="E496" s="192">
        <v>52997</v>
      </c>
      <c r="F496" s="157">
        <f t="shared" si="22"/>
        <v>52997</v>
      </c>
      <c r="G496" s="156"/>
      <c r="H496" s="158"/>
      <c r="I496" s="159"/>
      <c r="L496" s="132"/>
      <c r="M496" s="143"/>
      <c r="N496" s="132"/>
      <c r="O496" s="132"/>
    </row>
    <row r="497" spans="1:15" ht="63" outlineLevel="1">
      <c r="A497" s="153" t="s">
        <v>129</v>
      </c>
      <c r="B497" s="184" t="s">
        <v>827</v>
      </c>
      <c r="C497" s="155" t="s">
        <v>786</v>
      </c>
      <c r="D497" s="191">
        <v>996</v>
      </c>
      <c r="E497" s="194">
        <v>118825</v>
      </c>
      <c r="F497" s="157">
        <f t="shared" si="22"/>
        <v>118825</v>
      </c>
      <c r="G497" s="156"/>
      <c r="H497" s="158"/>
      <c r="I497" s="159"/>
      <c r="L497" s="132"/>
      <c r="M497" s="143"/>
      <c r="N497" s="132"/>
      <c r="O497" s="132"/>
    </row>
    <row r="498" spans="1:15" ht="94.5" outlineLevel="1">
      <c r="A498" s="153" t="s">
        <v>130</v>
      </c>
      <c r="B498" s="186" t="s">
        <v>828</v>
      </c>
      <c r="C498" s="155" t="s">
        <v>786</v>
      </c>
      <c r="D498" s="191">
        <v>925</v>
      </c>
      <c r="E498" s="194">
        <v>90966</v>
      </c>
      <c r="F498" s="157">
        <f t="shared" si="22"/>
        <v>90966</v>
      </c>
      <c r="G498" s="156"/>
      <c r="H498" s="158"/>
      <c r="I498" s="159"/>
      <c r="L498" s="132"/>
      <c r="M498" s="143"/>
      <c r="N498" s="132"/>
      <c r="O498" s="132"/>
    </row>
    <row r="499" spans="1:15" ht="63" outlineLevel="1">
      <c r="A499" s="153" t="s">
        <v>131</v>
      </c>
      <c r="B499" s="184" t="s">
        <v>829</v>
      </c>
      <c r="C499" s="155" t="s">
        <v>786</v>
      </c>
      <c r="D499" s="191">
        <v>468</v>
      </c>
      <c r="E499" s="194">
        <v>39340</v>
      </c>
      <c r="F499" s="157">
        <f t="shared" si="22"/>
        <v>39340</v>
      </c>
      <c r="G499" s="156"/>
      <c r="H499" s="158"/>
      <c r="I499" s="159"/>
      <c r="L499" s="132"/>
      <c r="M499" s="143"/>
      <c r="N499" s="132"/>
      <c r="O499" s="132"/>
    </row>
    <row r="500" spans="1:15" ht="78.75" outlineLevel="1">
      <c r="A500" s="153" t="s">
        <v>132</v>
      </c>
      <c r="B500" s="184" t="s">
        <v>830</v>
      </c>
      <c r="C500" s="155" t="s">
        <v>786</v>
      </c>
      <c r="D500" s="191">
        <v>1297</v>
      </c>
      <c r="E500" s="194">
        <v>99180</v>
      </c>
      <c r="F500" s="157">
        <f t="shared" si="22"/>
        <v>99180</v>
      </c>
      <c r="G500" s="156"/>
      <c r="H500" s="158"/>
      <c r="I500" s="159"/>
      <c r="L500" s="132"/>
      <c r="M500" s="143"/>
      <c r="N500" s="132"/>
      <c r="O500" s="132"/>
    </row>
    <row r="501" spans="1:15" ht="63" outlineLevel="1">
      <c r="A501" s="153" t="s">
        <v>133</v>
      </c>
      <c r="B501" s="184" t="s">
        <v>832</v>
      </c>
      <c r="C501" s="155" t="s">
        <v>786</v>
      </c>
      <c r="D501" s="191">
        <v>1382</v>
      </c>
      <c r="E501" s="194">
        <v>129230</v>
      </c>
      <c r="F501" s="157">
        <f t="shared" si="22"/>
        <v>129230</v>
      </c>
      <c r="G501" s="156"/>
      <c r="H501" s="158"/>
      <c r="I501" s="159"/>
      <c r="L501" s="132"/>
      <c r="M501" s="143"/>
      <c r="N501" s="132"/>
      <c r="O501" s="132"/>
    </row>
    <row r="502" spans="1:15" ht="78.75" outlineLevel="1">
      <c r="A502" s="153" t="s">
        <v>134</v>
      </c>
      <c r="B502" s="184" t="s">
        <v>1082</v>
      </c>
      <c r="C502" s="155" t="s">
        <v>786</v>
      </c>
      <c r="D502" s="191">
        <v>498</v>
      </c>
      <c r="E502" s="194">
        <v>149597</v>
      </c>
      <c r="F502" s="157">
        <f t="shared" si="22"/>
        <v>149597</v>
      </c>
      <c r="G502" s="156"/>
      <c r="H502" s="158"/>
      <c r="I502" s="159"/>
      <c r="L502" s="132"/>
      <c r="M502" s="143"/>
      <c r="N502" s="132"/>
      <c r="O502" s="132"/>
    </row>
    <row r="503" spans="1:15" ht="78.75" outlineLevel="1">
      <c r="A503" s="153" t="s">
        <v>135</v>
      </c>
      <c r="B503" s="184" t="s">
        <v>835</v>
      </c>
      <c r="C503" s="155" t="s">
        <v>786</v>
      </c>
      <c r="D503" s="191">
        <v>715</v>
      </c>
      <c r="E503" s="194">
        <v>68475</v>
      </c>
      <c r="F503" s="157">
        <f t="shared" si="22"/>
        <v>68475</v>
      </c>
      <c r="G503" s="156"/>
      <c r="H503" s="158"/>
      <c r="I503" s="159"/>
      <c r="J503" s="131"/>
      <c r="L503" s="132"/>
      <c r="M503" s="143"/>
      <c r="N503" s="132"/>
      <c r="O503" s="132"/>
    </row>
    <row r="504" spans="1:15" ht="63" outlineLevel="1">
      <c r="A504" s="153" t="s">
        <v>136</v>
      </c>
      <c r="B504" s="184" t="s">
        <v>836</v>
      </c>
      <c r="C504" s="155" t="s">
        <v>786</v>
      </c>
      <c r="D504" s="191">
        <v>609</v>
      </c>
      <c r="E504" s="194">
        <v>52286</v>
      </c>
      <c r="F504" s="157">
        <f t="shared" si="22"/>
        <v>52286</v>
      </c>
      <c r="G504" s="156"/>
      <c r="H504" s="158"/>
      <c r="I504" s="159"/>
      <c r="L504" s="132"/>
      <c r="M504" s="143"/>
      <c r="N504" s="132"/>
      <c r="O504" s="132"/>
    </row>
    <row r="505" spans="1:15" ht="78.75" outlineLevel="1">
      <c r="A505" s="153" t="s">
        <v>137</v>
      </c>
      <c r="B505" s="190" t="s">
        <v>1083</v>
      </c>
      <c r="C505" s="155" t="s">
        <v>786</v>
      </c>
      <c r="D505" s="203">
        <v>1045</v>
      </c>
      <c r="E505" s="204">
        <v>108301</v>
      </c>
      <c r="F505" s="157">
        <f t="shared" si="22"/>
        <v>108301</v>
      </c>
      <c r="G505" s="156"/>
      <c r="H505" s="158"/>
      <c r="I505" s="159"/>
      <c r="L505" s="132"/>
      <c r="M505" s="143"/>
      <c r="N505" s="132"/>
      <c r="O505" s="132"/>
    </row>
    <row r="506" spans="1:15" ht="78.75" outlineLevel="1">
      <c r="A506" s="153" t="s">
        <v>138</v>
      </c>
      <c r="B506" s="190" t="s">
        <v>1084</v>
      </c>
      <c r="C506" s="155" t="s">
        <v>786</v>
      </c>
      <c r="D506" s="203">
        <v>2321</v>
      </c>
      <c r="E506" s="204">
        <v>125845</v>
      </c>
      <c r="F506" s="157">
        <f t="shared" si="22"/>
        <v>125845</v>
      </c>
      <c r="G506" s="156"/>
      <c r="H506" s="158"/>
      <c r="I506" s="159"/>
      <c r="L506" s="132"/>
      <c r="M506" s="143"/>
      <c r="N506" s="132"/>
      <c r="O506" s="132"/>
    </row>
    <row r="507" spans="1:15" ht="141.75" outlineLevel="1">
      <c r="A507" s="153" t="s">
        <v>139</v>
      </c>
      <c r="B507" s="171" t="s">
        <v>1085</v>
      </c>
      <c r="C507" s="155" t="s">
        <v>786</v>
      </c>
      <c r="D507" s="205">
        <v>3215.4</v>
      </c>
      <c r="E507" s="206">
        <v>237856</v>
      </c>
      <c r="F507" s="157">
        <f t="shared" si="22"/>
        <v>237856</v>
      </c>
      <c r="G507" s="156"/>
      <c r="H507" s="158"/>
      <c r="I507" s="159"/>
      <c r="L507" s="132"/>
      <c r="M507" s="143"/>
      <c r="N507" s="132"/>
      <c r="O507" s="132"/>
    </row>
    <row r="508" spans="1:15" s="142" customFormat="1" ht="31.5">
      <c r="A508" s="144" t="s">
        <v>4</v>
      </c>
      <c r="B508" s="152" t="s">
        <v>801</v>
      </c>
      <c r="C508" s="146"/>
      <c r="D508" s="147"/>
      <c r="E508" s="148">
        <f>E509+E525</f>
        <v>36021</v>
      </c>
      <c r="F508" s="148">
        <f>F509+F525</f>
        <v>36021</v>
      </c>
      <c r="G508" s="147"/>
      <c r="H508" s="150"/>
      <c r="I508" s="151"/>
      <c r="K508" s="143"/>
      <c r="L508" s="132"/>
      <c r="M508" s="143"/>
      <c r="N508" s="132"/>
      <c r="O508" s="132"/>
    </row>
    <row r="509" spans="1:15" s="181" customFormat="1" ht="31.5">
      <c r="A509" s="160" t="s">
        <v>15</v>
      </c>
      <c r="B509" s="161" t="s">
        <v>994</v>
      </c>
      <c r="C509" s="162" t="s">
        <v>782</v>
      </c>
      <c r="D509" s="163">
        <f>SUM(D510:D524)</f>
        <v>15</v>
      </c>
      <c r="E509" s="187">
        <f>SUM(E510:E524)</f>
        <v>30558</v>
      </c>
      <c r="F509" s="187">
        <f>SUM(F510:F524)</f>
        <v>30558</v>
      </c>
      <c r="G509" s="163"/>
      <c r="H509" s="165"/>
      <c r="I509" s="166"/>
      <c r="K509" s="182"/>
      <c r="L509" s="132"/>
      <c r="M509" s="143"/>
      <c r="N509" s="132"/>
      <c r="O509" s="132"/>
    </row>
    <row r="510" spans="1:15" ht="78.75" outlineLevel="1">
      <c r="A510" s="153" t="s">
        <v>16</v>
      </c>
      <c r="B510" s="184" t="s">
        <v>1081</v>
      </c>
      <c r="C510" s="155" t="s">
        <v>782</v>
      </c>
      <c r="D510" s="156">
        <v>1</v>
      </c>
      <c r="E510" s="194">
        <v>1734</v>
      </c>
      <c r="F510" s="157">
        <f aca="true" t="shared" si="23" ref="F510:F573">E510</f>
        <v>1734</v>
      </c>
      <c r="G510" s="156"/>
      <c r="H510" s="158"/>
      <c r="I510" s="159"/>
      <c r="L510" s="132"/>
      <c r="M510" s="143"/>
      <c r="N510" s="132"/>
      <c r="O510" s="132"/>
    </row>
    <row r="511" spans="1:15" ht="63" outlineLevel="1">
      <c r="A511" s="153" t="s">
        <v>54</v>
      </c>
      <c r="B511" s="184" t="s">
        <v>1086</v>
      </c>
      <c r="C511" s="155" t="s">
        <v>782</v>
      </c>
      <c r="D511" s="156">
        <v>1</v>
      </c>
      <c r="E511" s="194">
        <v>1500</v>
      </c>
      <c r="F511" s="157">
        <f t="shared" si="23"/>
        <v>1500</v>
      </c>
      <c r="G511" s="156"/>
      <c r="H511" s="158"/>
      <c r="I511" s="159"/>
      <c r="L511" s="132"/>
      <c r="M511" s="143"/>
      <c r="N511" s="132"/>
      <c r="O511" s="132"/>
    </row>
    <row r="512" spans="1:15" ht="94.5" outlineLevel="1">
      <c r="A512" s="153" t="s">
        <v>70</v>
      </c>
      <c r="B512" s="185" t="s">
        <v>1087</v>
      </c>
      <c r="C512" s="155" t="s">
        <v>782</v>
      </c>
      <c r="D512" s="156">
        <v>1</v>
      </c>
      <c r="E512" s="192">
        <v>1912</v>
      </c>
      <c r="F512" s="157">
        <f t="shared" si="23"/>
        <v>1912</v>
      </c>
      <c r="G512" s="156"/>
      <c r="H512" s="158"/>
      <c r="I512" s="159"/>
      <c r="L512" s="132"/>
      <c r="M512" s="143"/>
      <c r="N512" s="132"/>
      <c r="O512" s="132"/>
    </row>
    <row r="513" spans="1:15" ht="78.75" outlineLevel="1">
      <c r="A513" s="153" t="s">
        <v>77</v>
      </c>
      <c r="B513" s="185" t="s">
        <v>1088</v>
      </c>
      <c r="C513" s="155" t="s">
        <v>782</v>
      </c>
      <c r="D513" s="156">
        <v>1</v>
      </c>
      <c r="E513" s="192">
        <v>716</v>
      </c>
      <c r="F513" s="157">
        <f t="shared" si="23"/>
        <v>716</v>
      </c>
      <c r="G513" s="156"/>
      <c r="H513" s="158"/>
      <c r="I513" s="159"/>
      <c r="L513" s="132"/>
      <c r="M513" s="143"/>
      <c r="N513" s="132"/>
      <c r="O513" s="132"/>
    </row>
    <row r="514" spans="1:15" ht="63" outlineLevel="1">
      <c r="A514" s="153" t="s">
        <v>160</v>
      </c>
      <c r="B514" s="184" t="s">
        <v>1089</v>
      </c>
      <c r="C514" s="155" t="s">
        <v>782</v>
      </c>
      <c r="D514" s="156">
        <v>1</v>
      </c>
      <c r="E514" s="194">
        <v>1605</v>
      </c>
      <c r="F514" s="157">
        <f t="shared" si="23"/>
        <v>1605</v>
      </c>
      <c r="G514" s="156"/>
      <c r="H514" s="158"/>
      <c r="I514" s="159"/>
      <c r="L514" s="132"/>
      <c r="M514" s="143"/>
      <c r="N514" s="132"/>
      <c r="O514" s="132"/>
    </row>
    <row r="515" spans="1:15" ht="94.5" outlineLevel="1">
      <c r="A515" s="153" t="s">
        <v>161</v>
      </c>
      <c r="B515" s="186" t="s">
        <v>1090</v>
      </c>
      <c r="C515" s="155" t="s">
        <v>782</v>
      </c>
      <c r="D515" s="156">
        <v>1</v>
      </c>
      <c r="E515" s="194">
        <v>1229</v>
      </c>
      <c r="F515" s="157">
        <f t="shared" si="23"/>
        <v>1229</v>
      </c>
      <c r="G515" s="156"/>
      <c r="H515" s="158"/>
      <c r="I515" s="159"/>
      <c r="L515" s="132"/>
      <c r="M515" s="143"/>
      <c r="N515" s="132"/>
      <c r="O515" s="132"/>
    </row>
    <row r="516" spans="1:15" ht="63" outlineLevel="1">
      <c r="A516" s="153" t="s">
        <v>162</v>
      </c>
      <c r="B516" s="184" t="s">
        <v>1091</v>
      </c>
      <c r="C516" s="155" t="s">
        <v>782</v>
      </c>
      <c r="D516" s="156">
        <v>1</v>
      </c>
      <c r="E516" s="194">
        <v>531</v>
      </c>
      <c r="F516" s="157">
        <f t="shared" si="23"/>
        <v>531</v>
      </c>
      <c r="G516" s="156"/>
      <c r="H516" s="158"/>
      <c r="I516" s="159"/>
      <c r="L516" s="132"/>
      <c r="M516" s="143"/>
      <c r="N516" s="132"/>
      <c r="O516" s="132"/>
    </row>
    <row r="517" spans="1:15" ht="78.75" outlineLevel="1">
      <c r="A517" s="153" t="s">
        <v>163</v>
      </c>
      <c r="B517" s="184" t="s">
        <v>1092</v>
      </c>
      <c r="C517" s="155" t="s">
        <v>782</v>
      </c>
      <c r="D517" s="156">
        <v>1</v>
      </c>
      <c r="E517" s="194">
        <v>1340</v>
      </c>
      <c r="F517" s="157">
        <f t="shared" si="23"/>
        <v>1340</v>
      </c>
      <c r="G517" s="156"/>
      <c r="H517" s="158"/>
      <c r="I517" s="159"/>
      <c r="L517" s="132"/>
      <c r="M517" s="143"/>
      <c r="N517" s="132"/>
      <c r="O517" s="132"/>
    </row>
    <row r="518" spans="1:15" ht="63" outlineLevel="1">
      <c r="A518" s="153" t="s">
        <v>164</v>
      </c>
      <c r="B518" s="184" t="s">
        <v>1093</v>
      </c>
      <c r="C518" s="155" t="s">
        <v>782</v>
      </c>
      <c r="D518" s="156">
        <v>1</v>
      </c>
      <c r="E518" s="194">
        <v>1746</v>
      </c>
      <c r="F518" s="157">
        <f t="shared" si="23"/>
        <v>1746</v>
      </c>
      <c r="G518" s="156"/>
      <c r="H518" s="158"/>
      <c r="I518" s="159"/>
      <c r="L518" s="132"/>
      <c r="M518" s="143"/>
      <c r="N518" s="132"/>
      <c r="O518" s="132"/>
    </row>
    <row r="519" spans="1:15" ht="78.75" outlineLevel="1">
      <c r="A519" s="153" t="s">
        <v>165</v>
      </c>
      <c r="B519" s="184" t="s">
        <v>1094</v>
      </c>
      <c r="C519" s="155" t="s">
        <v>782</v>
      </c>
      <c r="D519" s="156">
        <v>1</v>
      </c>
      <c r="E519" s="194">
        <v>2021</v>
      </c>
      <c r="F519" s="157">
        <f t="shared" si="23"/>
        <v>2021</v>
      </c>
      <c r="G519" s="156"/>
      <c r="H519" s="158"/>
      <c r="I519" s="159"/>
      <c r="L519" s="132"/>
      <c r="M519" s="143"/>
      <c r="N519" s="132"/>
      <c r="O519" s="132"/>
    </row>
    <row r="520" spans="1:15" ht="94.5" outlineLevel="1">
      <c r="A520" s="153" t="s">
        <v>166</v>
      </c>
      <c r="B520" s="184" t="s">
        <v>1095</v>
      </c>
      <c r="C520" s="155" t="s">
        <v>782</v>
      </c>
      <c r="D520" s="156">
        <v>1</v>
      </c>
      <c r="E520" s="194">
        <v>925</v>
      </c>
      <c r="F520" s="157">
        <f t="shared" si="23"/>
        <v>925</v>
      </c>
      <c r="G520" s="156"/>
      <c r="H520" s="158"/>
      <c r="I520" s="159"/>
      <c r="L520" s="132"/>
      <c r="M520" s="143"/>
      <c r="N520" s="132"/>
      <c r="O520" s="132"/>
    </row>
    <row r="521" spans="1:15" ht="78.75" outlineLevel="1">
      <c r="A521" s="153" t="s">
        <v>167</v>
      </c>
      <c r="B521" s="184" t="s">
        <v>1096</v>
      </c>
      <c r="C521" s="155" t="s">
        <v>782</v>
      </c>
      <c r="D521" s="156">
        <v>1</v>
      </c>
      <c r="E521" s="194">
        <v>706</v>
      </c>
      <c r="F521" s="157">
        <f t="shared" si="23"/>
        <v>706</v>
      </c>
      <c r="G521" s="156"/>
      <c r="H521" s="158"/>
      <c r="I521" s="159"/>
      <c r="L521" s="132"/>
      <c r="M521" s="143"/>
      <c r="N521" s="132"/>
      <c r="O521" s="132"/>
    </row>
    <row r="522" spans="1:15" ht="78.75" outlineLevel="1">
      <c r="A522" s="153" t="s">
        <v>168</v>
      </c>
      <c r="B522" s="190" t="s">
        <v>1097</v>
      </c>
      <c r="C522" s="155" t="s">
        <v>782</v>
      </c>
      <c r="D522" s="156">
        <v>1</v>
      </c>
      <c r="E522" s="204">
        <v>5264</v>
      </c>
      <c r="F522" s="157">
        <f t="shared" si="23"/>
        <v>5264</v>
      </c>
      <c r="G522" s="156"/>
      <c r="H522" s="158"/>
      <c r="I522" s="159"/>
      <c r="L522" s="132"/>
      <c r="M522" s="143"/>
      <c r="N522" s="132"/>
      <c r="O522" s="132"/>
    </row>
    <row r="523" spans="1:15" ht="78.75" outlineLevel="1">
      <c r="A523" s="153" t="s">
        <v>169</v>
      </c>
      <c r="B523" s="190" t="s">
        <v>1098</v>
      </c>
      <c r="C523" s="155" t="s">
        <v>782</v>
      </c>
      <c r="D523" s="156">
        <v>1</v>
      </c>
      <c r="E523" s="204">
        <v>6116</v>
      </c>
      <c r="F523" s="157">
        <f t="shared" si="23"/>
        <v>6116</v>
      </c>
      <c r="G523" s="156"/>
      <c r="H523" s="158"/>
      <c r="I523" s="159"/>
      <c r="L523" s="132"/>
      <c r="M523" s="143"/>
      <c r="N523" s="132"/>
      <c r="O523" s="132"/>
    </row>
    <row r="524" spans="1:15" ht="189" outlineLevel="1">
      <c r="A524" s="153" t="s">
        <v>170</v>
      </c>
      <c r="B524" s="171" t="s">
        <v>1099</v>
      </c>
      <c r="C524" s="155" t="s">
        <v>782</v>
      </c>
      <c r="D524" s="156">
        <v>1</v>
      </c>
      <c r="E524" s="206">
        <v>3213</v>
      </c>
      <c r="F524" s="157">
        <f t="shared" si="23"/>
        <v>3213</v>
      </c>
      <c r="G524" s="156"/>
      <c r="H524" s="158"/>
      <c r="I524" s="159"/>
      <c r="L524" s="132"/>
      <c r="M524" s="143"/>
      <c r="N524" s="132"/>
      <c r="O524" s="132"/>
    </row>
    <row r="525" spans="1:15" s="167" customFormat="1" ht="31.5">
      <c r="A525" s="172" t="s">
        <v>17</v>
      </c>
      <c r="B525" s="173" t="s">
        <v>995</v>
      </c>
      <c r="C525" s="174" t="s">
        <v>782</v>
      </c>
      <c r="D525" s="177">
        <f>SUM(D526:D540)</f>
        <v>15</v>
      </c>
      <c r="E525" s="207">
        <f>SUM(E526:E540)</f>
        <v>5463</v>
      </c>
      <c r="F525" s="207">
        <f>SUM(F526:F540)</f>
        <v>5463</v>
      </c>
      <c r="G525" s="177"/>
      <c r="H525" s="178"/>
      <c r="I525" s="179"/>
      <c r="K525" s="168"/>
      <c r="L525" s="208"/>
      <c r="M525" s="143"/>
      <c r="N525" s="208"/>
      <c r="O525" s="208"/>
    </row>
    <row r="526" spans="1:15" ht="78.75" outlineLevel="1">
      <c r="A526" s="153" t="s">
        <v>18</v>
      </c>
      <c r="B526" s="184" t="s">
        <v>1081</v>
      </c>
      <c r="C526" s="155" t="s">
        <v>782</v>
      </c>
      <c r="D526" s="156">
        <v>1</v>
      </c>
      <c r="E526" s="194">
        <v>257</v>
      </c>
      <c r="F526" s="157">
        <f t="shared" si="23"/>
        <v>257</v>
      </c>
      <c r="G526" s="156"/>
      <c r="H526" s="158"/>
      <c r="I526" s="159"/>
      <c r="L526" s="132"/>
      <c r="M526" s="143"/>
      <c r="N526" s="132"/>
      <c r="O526" s="132"/>
    </row>
    <row r="527" spans="1:15" ht="63" outlineLevel="1">
      <c r="A527" s="153" t="s">
        <v>71</v>
      </c>
      <c r="B527" s="184" t="s">
        <v>1086</v>
      </c>
      <c r="C527" s="155" t="s">
        <v>782</v>
      </c>
      <c r="D527" s="156">
        <v>1</v>
      </c>
      <c r="E527" s="194">
        <v>222</v>
      </c>
      <c r="F527" s="157">
        <f t="shared" si="23"/>
        <v>222</v>
      </c>
      <c r="G527" s="156"/>
      <c r="H527" s="158"/>
      <c r="I527" s="159"/>
      <c r="L527" s="132"/>
      <c r="M527" s="143"/>
      <c r="N527" s="132"/>
      <c r="O527" s="132"/>
    </row>
    <row r="528" spans="1:15" ht="94.5" outlineLevel="1">
      <c r="A528" s="153" t="s">
        <v>72</v>
      </c>
      <c r="B528" s="185" t="s">
        <v>1087</v>
      </c>
      <c r="C528" s="155" t="s">
        <v>782</v>
      </c>
      <c r="D528" s="156">
        <v>1</v>
      </c>
      <c r="E528" s="192">
        <v>283</v>
      </c>
      <c r="F528" s="157">
        <f t="shared" si="23"/>
        <v>283</v>
      </c>
      <c r="G528" s="156"/>
      <c r="H528" s="158"/>
      <c r="I528" s="159"/>
      <c r="L528" s="132"/>
      <c r="M528" s="143"/>
      <c r="N528" s="132"/>
      <c r="O528" s="132"/>
    </row>
    <row r="529" spans="1:15" ht="78.75" outlineLevel="1">
      <c r="A529" s="153" t="s">
        <v>78</v>
      </c>
      <c r="B529" s="185" t="s">
        <v>1088</v>
      </c>
      <c r="C529" s="155" t="s">
        <v>782</v>
      </c>
      <c r="D529" s="156">
        <v>1</v>
      </c>
      <c r="E529" s="192">
        <v>106</v>
      </c>
      <c r="F529" s="157">
        <f t="shared" si="23"/>
        <v>106</v>
      </c>
      <c r="G529" s="156"/>
      <c r="H529" s="158"/>
      <c r="I529" s="159"/>
      <c r="L529" s="132"/>
      <c r="M529" s="143"/>
      <c r="N529" s="132"/>
      <c r="O529" s="132"/>
    </row>
    <row r="530" spans="1:15" ht="63" outlineLevel="1">
      <c r="A530" s="153" t="s">
        <v>175</v>
      </c>
      <c r="B530" s="184" t="s">
        <v>1089</v>
      </c>
      <c r="C530" s="155" t="s">
        <v>782</v>
      </c>
      <c r="D530" s="156">
        <v>1</v>
      </c>
      <c r="E530" s="194">
        <v>238</v>
      </c>
      <c r="F530" s="157">
        <f t="shared" si="23"/>
        <v>238</v>
      </c>
      <c r="G530" s="156"/>
      <c r="H530" s="158"/>
      <c r="I530" s="159"/>
      <c r="L530" s="132"/>
      <c r="M530" s="143"/>
      <c r="N530" s="132"/>
      <c r="O530" s="132"/>
    </row>
    <row r="531" spans="1:15" ht="94.5" outlineLevel="1">
      <c r="A531" s="153" t="s">
        <v>176</v>
      </c>
      <c r="B531" s="186" t="s">
        <v>1090</v>
      </c>
      <c r="C531" s="155" t="s">
        <v>782</v>
      </c>
      <c r="D531" s="156">
        <v>1</v>
      </c>
      <c r="E531" s="194">
        <v>182</v>
      </c>
      <c r="F531" s="157">
        <f t="shared" si="23"/>
        <v>182</v>
      </c>
      <c r="G531" s="156"/>
      <c r="H531" s="158"/>
      <c r="I531" s="159"/>
      <c r="L531" s="132"/>
      <c r="M531" s="143"/>
      <c r="N531" s="132"/>
      <c r="O531" s="132"/>
    </row>
    <row r="532" spans="1:15" ht="63" outlineLevel="1">
      <c r="A532" s="153" t="s">
        <v>177</v>
      </c>
      <c r="B532" s="184" t="s">
        <v>1091</v>
      </c>
      <c r="C532" s="155" t="s">
        <v>782</v>
      </c>
      <c r="D532" s="156">
        <v>1</v>
      </c>
      <c r="E532" s="194">
        <v>79</v>
      </c>
      <c r="F532" s="157">
        <f t="shared" si="23"/>
        <v>79</v>
      </c>
      <c r="G532" s="156"/>
      <c r="H532" s="158"/>
      <c r="I532" s="159"/>
      <c r="L532" s="132"/>
      <c r="M532" s="143"/>
      <c r="N532" s="132"/>
      <c r="O532" s="132"/>
    </row>
    <row r="533" spans="1:15" ht="78.75" outlineLevel="1">
      <c r="A533" s="153" t="s">
        <v>178</v>
      </c>
      <c r="B533" s="184" t="s">
        <v>1092</v>
      </c>
      <c r="C533" s="155" t="s">
        <v>782</v>
      </c>
      <c r="D533" s="156">
        <v>1</v>
      </c>
      <c r="E533" s="194">
        <v>198</v>
      </c>
      <c r="F533" s="157">
        <f t="shared" si="23"/>
        <v>198</v>
      </c>
      <c r="G533" s="156"/>
      <c r="H533" s="158"/>
      <c r="I533" s="159"/>
      <c r="L533" s="132"/>
      <c r="M533" s="143"/>
      <c r="N533" s="132"/>
      <c r="O533" s="132"/>
    </row>
    <row r="534" spans="1:15" ht="63" outlineLevel="1">
      <c r="A534" s="153" t="s">
        <v>179</v>
      </c>
      <c r="B534" s="184" t="s">
        <v>1093</v>
      </c>
      <c r="C534" s="155" t="s">
        <v>782</v>
      </c>
      <c r="D534" s="156">
        <v>1</v>
      </c>
      <c r="E534" s="194">
        <v>258</v>
      </c>
      <c r="F534" s="157">
        <f t="shared" si="23"/>
        <v>258</v>
      </c>
      <c r="G534" s="156"/>
      <c r="H534" s="158"/>
      <c r="I534" s="159"/>
      <c r="L534" s="132"/>
      <c r="M534" s="143"/>
      <c r="N534" s="132"/>
      <c r="O534" s="132"/>
    </row>
    <row r="535" spans="1:15" ht="78.75" outlineLevel="1">
      <c r="A535" s="153" t="s">
        <v>180</v>
      </c>
      <c r="B535" s="184" t="s">
        <v>1094</v>
      </c>
      <c r="C535" s="155" t="s">
        <v>782</v>
      </c>
      <c r="D535" s="156">
        <v>1</v>
      </c>
      <c r="E535" s="194">
        <v>299</v>
      </c>
      <c r="F535" s="157">
        <f t="shared" si="23"/>
        <v>299</v>
      </c>
      <c r="G535" s="156"/>
      <c r="H535" s="158"/>
      <c r="I535" s="159"/>
      <c r="L535" s="132"/>
      <c r="M535" s="143"/>
      <c r="N535" s="132"/>
      <c r="O535" s="132"/>
    </row>
    <row r="536" spans="1:15" ht="94.5" outlineLevel="1">
      <c r="A536" s="153" t="s">
        <v>181</v>
      </c>
      <c r="B536" s="184" t="s">
        <v>1095</v>
      </c>
      <c r="C536" s="155" t="s">
        <v>782</v>
      </c>
      <c r="D536" s="156">
        <v>1</v>
      </c>
      <c r="E536" s="194">
        <v>137</v>
      </c>
      <c r="F536" s="157">
        <f t="shared" si="23"/>
        <v>137</v>
      </c>
      <c r="G536" s="156"/>
      <c r="H536" s="158"/>
      <c r="I536" s="159"/>
      <c r="L536" s="132"/>
      <c r="M536" s="143"/>
      <c r="N536" s="132"/>
      <c r="O536" s="132"/>
    </row>
    <row r="537" spans="1:15" ht="78.75" outlineLevel="1">
      <c r="A537" s="153" t="s">
        <v>182</v>
      </c>
      <c r="B537" s="184" t="s">
        <v>1096</v>
      </c>
      <c r="C537" s="155" t="s">
        <v>782</v>
      </c>
      <c r="D537" s="156">
        <v>1</v>
      </c>
      <c r="E537" s="194">
        <v>105</v>
      </c>
      <c r="F537" s="157">
        <f t="shared" si="23"/>
        <v>105</v>
      </c>
      <c r="G537" s="156"/>
      <c r="H537" s="158"/>
      <c r="I537" s="159"/>
      <c r="L537" s="132"/>
      <c r="M537" s="143"/>
      <c r="N537" s="132"/>
      <c r="O537" s="132"/>
    </row>
    <row r="538" spans="1:15" ht="78.75" outlineLevel="1">
      <c r="A538" s="153" t="s">
        <v>183</v>
      </c>
      <c r="B538" s="190" t="s">
        <v>1097</v>
      </c>
      <c r="C538" s="155" t="s">
        <v>782</v>
      </c>
      <c r="D538" s="156">
        <v>1</v>
      </c>
      <c r="E538" s="204">
        <v>1213</v>
      </c>
      <c r="F538" s="157">
        <f t="shared" si="23"/>
        <v>1213</v>
      </c>
      <c r="G538" s="156"/>
      <c r="H538" s="158"/>
      <c r="I538" s="159"/>
      <c r="L538" s="132"/>
      <c r="M538" s="143"/>
      <c r="N538" s="132"/>
      <c r="O538" s="132"/>
    </row>
    <row r="539" spans="1:15" ht="78.75" outlineLevel="1">
      <c r="A539" s="153" t="s">
        <v>184</v>
      </c>
      <c r="B539" s="190" t="s">
        <v>1098</v>
      </c>
      <c r="C539" s="155" t="s">
        <v>782</v>
      </c>
      <c r="D539" s="156">
        <v>1</v>
      </c>
      <c r="E539" s="204">
        <v>1410</v>
      </c>
      <c r="F539" s="157">
        <f t="shared" si="23"/>
        <v>1410</v>
      </c>
      <c r="G539" s="156"/>
      <c r="H539" s="158"/>
      <c r="I539" s="159"/>
      <c r="L539" s="132"/>
      <c r="M539" s="143"/>
      <c r="N539" s="132"/>
      <c r="O539" s="132"/>
    </row>
    <row r="540" spans="1:15" ht="189" outlineLevel="1">
      <c r="A540" s="153" t="s">
        <v>185</v>
      </c>
      <c r="B540" s="171" t="s">
        <v>1099</v>
      </c>
      <c r="C540" s="155" t="s">
        <v>782</v>
      </c>
      <c r="D540" s="156">
        <v>1</v>
      </c>
      <c r="E540" s="206">
        <v>476</v>
      </c>
      <c r="F540" s="157">
        <f t="shared" si="23"/>
        <v>476</v>
      </c>
      <c r="G540" s="156"/>
      <c r="H540" s="158"/>
      <c r="I540" s="159"/>
      <c r="L540" s="132"/>
      <c r="M540" s="143"/>
      <c r="N540" s="132"/>
      <c r="O540" s="132"/>
    </row>
    <row r="541" spans="1:15" s="142" customFormat="1" ht="15.75">
      <c r="A541" s="144" t="s">
        <v>23</v>
      </c>
      <c r="B541" s="152" t="s">
        <v>996</v>
      </c>
      <c r="C541" s="146" t="s">
        <v>261</v>
      </c>
      <c r="D541" s="147">
        <f>SUM(D542:D549)</f>
        <v>8</v>
      </c>
      <c r="E541" s="196">
        <f>SUM(E542:E549)</f>
        <v>117000</v>
      </c>
      <c r="F541" s="196">
        <f>SUM(F542:F549)</f>
        <v>117000</v>
      </c>
      <c r="G541" s="147"/>
      <c r="H541" s="150"/>
      <c r="I541" s="151"/>
      <c r="K541" s="143"/>
      <c r="L541" s="132"/>
      <c r="M541" s="143"/>
      <c r="N541" s="132"/>
      <c r="O541" s="132"/>
    </row>
    <row r="542" spans="1:15" ht="47.25" outlineLevel="1">
      <c r="A542" s="153" t="s">
        <v>9</v>
      </c>
      <c r="B542" s="184" t="s">
        <v>1100</v>
      </c>
      <c r="C542" s="155" t="s">
        <v>261</v>
      </c>
      <c r="D542" s="156">
        <v>1</v>
      </c>
      <c r="E542" s="194">
        <v>19405</v>
      </c>
      <c r="F542" s="157">
        <f t="shared" si="23"/>
        <v>19405</v>
      </c>
      <c r="G542" s="156"/>
      <c r="H542" s="158"/>
      <c r="I542" s="159"/>
      <c r="L542" s="132"/>
      <c r="M542" s="143"/>
      <c r="N542" s="132"/>
      <c r="O542" s="132"/>
    </row>
    <row r="543" spans="1:15" ht="63" outlineLevel="1">
      <c r="A543" s="153" t="s">
        <v>10</v>
      </c>
      <c r="B543" s="184" t="s">
        <v>1101</v>
      </c>
      <c r="C543" s="155" t="s">
        <v>261</v>
      </c>
      <c r="D543" s="156">
        <v>1</v>
      </c>
      <c r="E543" s="194">
        <v>13957</v>
      </c>
      <c r="F543" s="157">
        <f t="shared" si="23"/>
        <v>13957</v>
      </c>
      <c r="G543" s="156"/>
      <c r="H543" s="158"/>
      <c r="I543" s="159"/>
      <c r="L543" s="132"/>
      <c r="M543" s="143"/>
      <c r="N543" s="132"/>
      <c r="O543" s="132"/>
    </row>
    <row r="544" spans="1:15" ht="63" outlineLevel="1">
      <c r="A544" s="153" t="s">
        <v>11</v>
      </c>
      <c r="B544" s="184" t="s">
        <v>1102</v>
      </c>
      <c r="C544" s="155" t="s">
        <v>261</v>
      </c>
      <c r="D544" s="156">
        <v>1</v>
      </c>
      <c r="E544" s="194">
        <v>13967</v>
      </c>
      <c r="F544" s="157">
        <f t="shared" si="23"/>
        <v>13967</v>
      </c>
      <c r="G544" s="156"/>
      <c r="H544" s="158"/>
      <c r="I544" s="159"/>
      <c r="L544" s="132"/>
      <c r="M544" s="143"/>
      <c r="N544" s="132"/>
      <c r="O544" s="132"/>
    </row>
    <row r="545" spans="1:15" ht="47.25" outlineLevel="1">
      <c r="A545" s="153" t="s">
        <v>191</v>
      </c>
      <c r="B545" s="184" t="s">
        <v>1103</v>
      </c>
      <c r="C545" s="155" t="s">
        <v>261</v>
      </c>
      <c r="D545" s="156">
        <v>1</v>
      </c>
      <c r="E545" s="194">
        <v>13898</v>
      </c>
      <c r="F545" s="157">
        <f t="shared" si="23"/>
        <v>13898</v>
      </c>
      <c r="G545" s="156"/>
      <c r="H545" s="158"/>
      <c r="I545" s="159"/>
      <c r="L545" s="132"/>
      <c r="M545" s="143"/>
      <c r="N545" s="132"/>
      <c r="O545" s="132"/>
    </row>
    <row r="546" spans="1:15" ht="47.25" outlineLevel="1">
      <c r="A546" s="153" t="s">
        <v>192</v>
      </c>
      <c r="B546" s="184" t="s">
        <v>1104</v>
      </c>
      <c r="C546" s="155" t="s">
        <v>261</v>
      </c>
      <c r="D546" s="156">
        <v>1</v>
      </c>
      <c r="E546" s="194">
        <v>13892</v>
      </c>
      <c r="F546" s="157">
        <f t="shared" si="23"/>
        <v>13892</v>
      </c>
      <c r="G546" s="156"/>
      <c r="H546" s="158"/>
      <c r="I546" s="159"/>
      <c r="L546" s="132"/>
      <c r="M546" s="143"/>
      <c r="N546" s="132"/>
      <c r="O546" s="132"/>
    </row>
    <row r="547" spans="1:15" ht="63" outlineLevel="1">
      <c r="A547" s="153" t="s">
        <v>193</v>
      </c>
      <c r="B547" s="184" t="s">
        <v>1105</v>
      </c>
      <c r="C547" s="155" t="s">
        <v>261</v>
      </c>
      <c r="D547" s="156">
        <v>1</v>
      </c>
      <c r="E547" s="194">
        <v>13911</v>
      </c>
      <c r="F547" s="157">
        <f t="shared" si="23"/>
        <v>13911</v>
      </c>
      <c r="G547" s="156"/>
      <c r="H547" s="158"/>
      <c r="I547" s="159"/>
      <c r="L547" s="132"/>
      <c r="M547" s="143"/>
      <c r="N547" s="132"/>
      <c r="O547" s="132"/>
    </row>
    <row r="548" spans="1:15" ht="47.25" outlineLevel="1">
      <c r="A548" s="153" t="s">
        <v>194</v>
      </c>
      <c r="B548" s="184" t="s">
        <v>1106</v>
      </c>
      <c r="C548" s="155" t="s">
        <v>261</v>
      </c>
      <c r="D548" s="156">
        <v>1</v>
      </c>
      <c r="E548" s="194">
        <v>13980</v>
      </c>
      <c r="F548" s="157">
        <f t="shared" si="23"/>
        <v>13980</v>
      </c>
      <c r="G548" s="156"/>
      <c r="H548" s="158"/>
      <c r="I548" s="159"/>
      <c r="L548" s="132"/>
      <c r="M548" s="143"/>
      <c r="N548" s="132"/>
      <c r="O548" s="132"/>
    </row>
    <row r="549" spans="1:15" ht="63" outlineLevel="1">
      <c r="A549" s="153" t="s">
        <v>195</v>
      </c>
      <c r="B549" s="184" t="s">
        <v>1107</v>
      </c>
      <c r="C549" s="155" t="s">
        <v>261</v>
      </c>
      <c r="D549" s="156">
        <v>1</v>
      </c>
      <c r="E549" s="194">
        <v>13990</v>
      </c>
      <c r="F549" s="157">
        <f t="shared" si="23"/>
        <v>13990</v>
      </c>
      <c r="G549" s="156"/>
      <c r="H549" s="158"/>
      <c r="I549" s="159"/>
      <c r="L549" s="132"/>
      <c r="M549" s="143"/>
      <c r="N549" s="132"/>
      <c r="O549" s="132"/>
    </row>
    <row r="550" spans="1:15" s="142" customFormat="1" ht="15.75">
      <c r="A550" s="144" t="s">
        <v>61</v>
      </c>
      <c r="B550" s="152" t="s">
        <v>918</v>
      </c>
      <c r="C550" s="146" t="s">
        <v>821</v>
      </c>
      <c r="D550" s="147">
        <f>SUM(D551:D576)</f>
        <v>26</v>
      </c>
      <c r="E550" s="196">
        <f>SUM(E551:E576)</f>
        <v>85174</v>
      </c>
      <c r="F550" s="196">
        <f>SUM(F551:F576)</f>
        <v>85174</v>
      </c>
      <c r="G550" s="147"/>
      <c r="H550" s="150"/>
      <c r="I550" s="151"/>
      <c r="K550" s="143"/>
      <c r="L550" s="132"/>
      <c r="M550" s="143"/>
      <c r="N550" s="132"/>
      <c r="O550" s="132"/>
    </row>
    <row r="551" spans="1:15" ht="78.75" outlineLevel="1">
      <c r="A551" s="153" t="s">
        <v>85</v>
      </c>
      <c r="B551" s="199" t="s">
        <v>1108</v>
      </c>
      <c r="C551" s="155" t="s">
        <v>821</v>
      </c>
      <c r="D551" s="156">
        <v>1</v>
      </c>
      <c r="E551" s="192">
        <v>2866</v>
      </c>
      <c r="F551" s="157">
        <f t="shared" si="23"/>
        <v>2866</v>
      </c>
      <c r="G551" s="156"/>
      <c r="H551" s="158"/>
      <c r="I551" s="159"/>
      <c r="L551" s="132"/>
      <c r="M551" s="143"/>
      <c r="N551" s="132"/>
      <c r="O551" s="132"/>
    </row>
    <row r="552" spans="1:15" ht="63" outlineLevel="1">
      <c r="A552" s="153" t="s">
        <v>90</v>
      </c>
      <c r="B552" s="199" t="s">
        <v>1109</v>
      </c>
      <c r="C552" s="155" t="s">
        <v>821</v>
      </c>
      <c r="D552" s="156">
        <v>1</v>
      </c>
      <c r="E552" s="192">
        <v>2665</v>
      </c>
      <c r="F552" s="157">
        <f t="shared" si="23"/>
        <v>2665</v>
      </c>
      <c r="G552" s="156"/>
      <c r="H552" s="158"/>
      <c r="I552" s="159"/>
      <c r="L552" s="132"/>
      <c r="M552" s="143"/>
      <c r="N552" s="132"/>
      <c r="O552" s="132"/>
    </row>
    <row r="553" spans="1:15" ht="110.25" outlineLevel="1">
      <c r="A553" s="153" t="s">
        <v>122</v>
      </c>
      <c r="B553" s="199" t="s">
        <v>1110</v>
      </c>
      <c r="C553" s="155" t="s">
        <v>821</v>
      </c>
      <c r="D553" s="156">
        <v>1</v>
      </c>
      <c r="E553" s="192">
        <v>5737</v>
      </c>
      <c r="F553" s="157">
        <f t="shared" si="23"/>
        <v>5737</v>
      </c>
      <c r="G553" s="156"/>
      <c r="H553" s="158"/>
      <c r="I553" s="159"/>
      <c r="L553" s="132"/>
      <c r="M553" s="143"/>
      <c r="N553" s="132"/>
      <c r="O553" s="132"/>
    </row>
    <row r="554" spans="1:15" ht="78.75" outlineLevel="1">
      <c r="A554" s="153" t="s">
        <v>201</v>
      </c>
      <c r="B554" s="199" t="s">
        <v>1111</v>
      </c>
      <c r="C554" s="155" t="s">
        <v>821</v>
      </c>
      <c r="D554" s="156">
        <v>1</v>
      </c>
      <c r="E554" s="192">
        <v>4272</v>
      </c>
      <c r="F554" s="157">
        <f t="shared" si="23"/>
        <v>4272</v>
      </c>
      <c r="G554" s="156"/>
      <c r="H554" s="158"/>
      <c r="I554" s="159"/>
      <c r="L554" s="132"/>
      <c r="M554" s="143"/>
      <c r="N554" s="132"/>
      <c r="O554" s="132"/>
    </row>
    <row r="555" spans="1:15" ht="63" outlineLevel="1">
      <c r="A555" s="153" t="s">
        <v>426</v>
      </c>
      <c r="B555" s="199" t="s">
        <v>1112</v>
      </c>
      <c r="C555" s="155" t="s">
        <v>821</v>
      </c>
      <c r="D555" s="156">
        <v>1</v>
      </c>
      <c r="E555" s="192">
        <v>2706</v>
      </c>
      <c r="F555" s="157">
        <f t="shared" si="23"/>
        <v>2706</v>
      </c>
      <c r="G555" s="156"/>
      <c r="H555" s="158"/>
      <c r="I555" s="159"/>
      <c r="L555" s="132"/>
      <c r="M555" s="143"/>
      <c r="N555" s="132"/>
      <c r="O555" s="132"/>
    </row>
    <row r="556" spans="1:15" ht="63" outlineLevel="1">
      <c r="A556" s="153" t="s">
        <v>427</v>
      </c>
      <c r="B556" s="199" t="s">
        <v>1113</v>
      </c>
      <c r="C556" s="155" t="s">
        <v>821</v>
      </c>
      <c r="D556" s="156">
        <v>1</v>
      </c>
      <c r="E556" s="192">
        <v>3703</v>
      </c>
      <c r="F556" s="157">
        <f t="shared" si="23"/>
        <v>3703</v>
      </c>
      <c r="G556" s="156"/>
      <c r="H556" s="158"/>
      <c r="I556" s="159"/>
      <c r="L556" s="132"/>
      <c r="M556" s="143"/>
      <c r="N556" s="132"/>
      <c r="O556" s="132"/>
    </row>
    <row r="557" spans="1:15" ht="63" outlineLevel="1">
      <c r="A557" s="153" t="s">
        <v>428</v>
      </c>
      <c r="B557" s="199" t="s">
        <v>1114</v>
      </c>
      <c r="C557" s="155" t="s">
        <v>821</v>
      </c>
      <c r="D557" s="156">
        <v>1</v>
      </c>
      <c r="E557" s="192">
        <v>3617</v>
      </c>
      <c r="F557" s="157">
        <f t="shared" si="23"/>
        <v>3617</v>
      </c>
      <c r="G557" s="156"/>
      <c r="H557" s="158"/>
      <c r="I557" s="159"/>
      <c r="L557" s="132"/>
      <c r="M557" s="143"/>
      <c r="N557" s="132"/>
      <c r="O557" s="132"/>
    </row>
    <row r="558" spans="1:15" ht="63" outlineLevel="1">
      <c r="A558" s="153" t="s">
        <v>429</v>
      </c>
      <c r="B558" s="199" t="s">
        <v>1115</v>
      </c>
      <c r="C558" s="155" t="s">
        <v>821</v>
      </c>
      <c r="D558" s="156">
        <v>1</v>
      </c>
      <c r="E558" s="192">
        <v>1971</v>
      </c>
      <c r="F558" s="157">
        <f t="shared" si="23"/>
        <v>1971</v>
      </c>
      <c r="G558" s="156"/>
      <c r="H558" s="158"/>
      <c r="I558" s="159"/>
      <c r="L558" s="132"/>
      <c r="M558" s="143"/>
      <c r="N558" s="132"/>
      <c r="O558" s="132"/>
    </row>
    <row r="559" spans="1:15" ht="63" outlineLevel="1">
      <c r="A559" s="153" t="s">
        <v>430</v>
      </c>
      <c r="B559" s="199" t="s">
        <v>1116</v>
      </c>
      <c r="C559" s="155" t="s">
        <v>821</v>
      </c>
      <c r="D559" s="156">
        <v>1</v>
      </c>
      <c r="E559" s="192">
        <v>3003</v>
      </c>
      <c r="F559" s="157">
        <f t="shared" si="23"/>
        <v>3003</v>
      </c>
      <c r="G559" s="156"/>
      <c r="H559" s="158"/>
      <c r="I559" s="159"/>
      <c r="L559" s="132"/>
      <c r="M559" s="143"/>
      <c r="N559" s="132"/>
      <c r="O559" s="132"/>
    </row>
    <row r="560" spans="1:15" ht="63" outlineLevel="1">
      <c r="A560" s="153" t="s">
        <v>431</v>
      </c>
      <c r="B560" s="199" t="s">
        <v>1117</v>
      </c>
      <c r="C560" s="155" t="s">
        <v>821</v>
      </c>
      <c r="D560" s="156">
        <v>1</v>
      </c>
      <c r="E560" s="192">
        <v>1685</v>
      </c>
      <c r="F560" s="157">
        <f t="shared" si="23"/>
        <v>1685</v>
      </c>
      <c r="G560" s="156"/>
      <c r="H560" s="158"/>
      <c r="I560" s="159"/>
      <c r="L560" s="132"/>
      <c r="M560" s="143"/>
      <c r="N560" s="132"/>
      <c r="O560" s="132"/>
    </row>
    <row r="561" spans="1:15" ht="78.75" outlineLevel="1">
      <c r="A561" s="153" t="s">
        <v>432</v>
      </c>
      <c r="B561" s="199" t="s">
        <v>1118</v>
      </c>
      <c r="C561" s="155" t="s">
        <v>821</v>
      </c>
      <c r="D561" s="156">
        <v>1</v>
      </c>
      <c r="E561" s="192">
        <v>1853</v>
      </c>
      <c r="F561" s="157">
        <f t="shared" si="23"/>
        <v>1853</v>
      </c>
      <c r="G561" s="156"/>
      <c r="H561" s="158"/>
      <c r="I561" s="159"/>
      <c r="L561" s="132"/>
      <c r="M561" s="143"/>
      <c r="N561" s="132"/>
      <c r="O561" s="132"/>
    </row>
    <row r="562" spans="1:15" ht="63" outlineLevel="1">
      <c r="A562" s="153" t="s">
        <v>433</v>
      </c>
      <c r="B562" s="199" t="s">
        <v>1119</v>
      </c>
      <c r="C562" s="155" t="s">
        <v>821</v>
      </c>
      <c r="D562" s="156">
        <v>1</v>
      </c>
      <c r="E562" s="192">
        <v>3553</v>
      </c>
      <c r="F562" s="157">
        <f t="shared" si="23"/>
        <v>3553</v>
      </c>
      <c r="G562" s="156"/>
      <c r="H562" s="158"/>
      <c r="I562" s="159"/>
      <c r="L562" s="132"/>
      <c r="M562" s="143"/>
      <c r="N562" s="132"/>
      <c r="O562" s="132"/>
    </row>
    <row r="563" spans="1:15" ht="63" outlineLevel="1">
      <c r="A563" s="153" t="s">
        <v>434</v>
      </c>
      <c r="B563" s="199" t="s">
        <v>1120</v>
      </c>
      <c r="C563" s="155" t="s">
        <v>821</v>
      </c>
      <c r="D563" s="156">
        <v>1</v>
      </c>
      <c r="E563" s="192">
        <v>3525</v>
      </c>
      <c r="F563" s="157">
        <f t="shared" si="23"/>
        <v>3525</v>
      </c>
      <c r="G563" s="156"/>
      <c r="H563" s="158"/>
      <c r="I563" s="159"/>
      <c r="L563" s="132"/>
      <c r="M563" s="143"/>
      <c r="N563" s="132"/>
      <c r="O563" s="132"/>
    </row>
    <row r="564" spans="1:15" ht="63" outlineLevel="1">
      <c r="A564" s="153" t="s">
        <v>435</v>
      </c>
      <c r="B564" s="199" t="s">
        <v>1121</v>
      </c>
      <c r="C564" s="155" t="s">
        <v>821</v>
      </c>
      <c r="D564" s="156">
        <v>1</v>
      </c>
      <c r="E564" s="192">
        <v>4551</v>
      </c>
      <c r="F564" s="157">
        <f t="shared" si="23"/>
        <v>4551</v>
      </c>
      <c r="G564" s="156"/>
      <c r="H564" s="158"/>
      <c r="I564" s="159"/>
      <c r="L564" s="132"/>
      <c r="M564" s="143"/>
      <c r="N564" s="132"/>
      <c r="O564" s="132"/>
    </row>
    <row r="565" spans="1:15" ht="94.5" outlineLevel="1">
      <c r="A565" s="153" t="s">
        <v>436</v>
      </c>
      <c r="B565" s="199" t="s">
        <v>1122</v>
      </c>
      <c r="C565" s="155" t="s">
        <v>821</v>
      </c>
      <c r="D565" s="156">
        <v>1</v>
      </c>
      <c r="E565" s="192">
        <v>5078</v>
      </c>
      <c r="F565" s="157">
        <f t="shared" si="23"/>
        <v>5078</v>
      </c>
      <c r="G565" s="156"/>
      <c r="H565" s="158"/>
      <c r="I565" s="159"/>
      <c r="L565" s="132"/>
      <c r="M565" s="143"/>
      <c r="N565" s="132"/>
      <c r="O565" s="132"/>
    </row>
    <row r="566" spans="1:15" ht="78.75" outlineLevel="1">
      <c r="A566" s="153" t="s">
        <v>437</v>
      </c>
      <c r="B566" s="199" t="s">
        <v>1123</v>
      </c>
      <c r="C566" s="155" t="s">
        <v>821</v>
      </c>
      <c r="D566" s="156">
        <v>1</v>
      </c>
      <c r="E566" s="192">
        <v>2452</v>
      </c>
      <c r="F566" s="157">
        <f t="shared" si="23"/>
        <v>2452</v>
      </c>
      <c r="G566" s="156"/>
      <c r="H566" s="158"/>
      <c r="I566" s="159"/>
      <c r="L566" s="132"/>
      <c r="M566" s="143"/>
      <c r="N566" s="132"/>
      <c r="O566" s="132"/>
    </row>
    <row r="567" spans="1:15" ht="63" outlineLevel="1">
      <c r="A567" s="153" t="s">
        <v>438</v>
      </c>
      <c r="B567" s="199" t="s">
        <v>1124</v>
      </c>
      <c r="C567" s="155" t="s">
        <v>821</v>
      </c>
      <c r="D567" s="156">
        <v>1</v>
      </c>
      <c r="E567" s="192">
        <v>2255</v>
      </c>
      <c r="F567" s="157">
        <f t="shared" si="23"/>
        <v>2255</v>
      </c>
      <c r="G567" s="156"/>
      <c r="H567" s="158"/>
      <c r="I567" s="159"/>
      <c r="L567" s="132"/>
      <c r="M567" s="143"/>
      <c r="N567" s="132"/>
      <c r="O567" s="132"/>
    </row>
    <row r="568" spans="1:15" ht="63" outlineLevel="1">
      <c r="A568" s="153" t="s">
        <v>439</v>
      </c>
      <c r="B568" s="199" t="s">
        <v>1125</v>
      </c>
      <c r="C568" s="155" t="s">
        <v>821</v>
      </c>
      <c r="D568" s="156">
        <v>1</v>
      </c>
      <c r="E568" s="192">
        <v>3162</v>
      </c>
      <c r="F568" s="157">
        <f t="shared" si="23"/>
        <v>3162</v>
      </c>
      <c r="G568" s="156"/>
      <c r="H568" s="158"/>
      <c r="I568" s="159"/>
      <c r="L568" s="132"/>
      <c r="M568" s="143"/>
      <c r="N568" s="132"/>
      <c r="O568" s="132"/>
    </row>
    <row r="569" spans="1:15" ht="78.75" outlineLevel="1">
      <c r="A569" s="153" t="s">
        <v>440</v>
      </c>
      <c r="B569" s="199" t="s">
        <v>1126</v>
      </c>
      <c r="C569" s="155" t="s">
        <v>821</v>
      </c>
      <c r="D569" s="156">
        <v>1</v>
      </c>
      <c r="E569" s="192">
        <v>4643</v>
      </c>
      <c r="F569" s="157">
        <f t="shared" si="23"/>
        <v>4643</v>
      </c>
      <c r="G569" s="156"/>
      <c r="H569" s="158"/>
      <c r="I569" s="159"/>
      <c r="L569" s="132"/>
      <c r="M569" s="143"/>
      <c r="N569" s="132"/>
      <c r="O569" s="132"/>
    </row>
    <row r="570" spans="1:15" ht="63" outlineLevel="1">
      <c r="A570" s="153" t="s">
        <v>441</v>
      </c>
      <c r="B570" s="199" t="s">
        <v>1127</v>
      </c>
      <c r="C570" s="155" t="s">
        <v>821</v>
      </c>
      <c r="D570" s="156">
        <v>1</v>
      </c>
      <c r="E570" s="192">
        <v>5172</v>
      </c>
      <c r="F570" s="157">
        <f t="shared" si="23"/>
        <v>5172</v>
      </c>
      <c r="G570" s="156"/>
      <c r="H570" s="158"/>
      <c r="I570" s="159"/>
      <c r="L570" s="132"/>
      <c r="M570" s="143"/>
      <c r="N570" s="132"/>
      <c r="O570" s="132"/>
    </row>
    <row r="571" spans="1:15" ht="47.25" outlineLevel="1">
      <c r="A571" s="153" t="s">
        <v>442</v>
      </c>
      <c r="B571" s="199" t="s">
        <v>1128</v>
      </c>
      <c r="C571" s="155" t="s">
        <v>821</v>
      </c>
      <c r="D571" s="156">
        <v>1</v>
      </c>
      <c r="E571" s="192">
        <v>2396</v>
      </c>
      <c r="F571" s="157">
        <f t="shared" si="23"/>
        <v>2396</v>
      </c>
      <c r="G571" s="156"/>
      <c r="H571" s="158"/>
      <c r="I571" s="159"/>
      <c r="L571" s="132"/>
      <c r="M571" s="143"/>
      <c r="N571" s="132"/>
      <c r="O571" s="132"/>
    </row>
    <row r="572" spans="1:15" ht="63" outlineLevel="1">
      <c r="A572" s="153" t="s">
        <v>443</v>
      </c>
      <c r="B572" s="199" t="s">
        <v>1129</v>
      </c>
      <c r="C572" s="155" t="s">
        <v>821</v>
      </c>
      <c r="D572" s="156">
        <v>1</v>
      </c>
      <c r="E572" s="192">
        <v>4510</v>
      </c>
      <c r="F572" s="157">
        <f t="shared" si="23"/>
        <v>4510</v>
      </c>
      <c r="G572" s="156"/>
      <c r="H572" s="158"/>
      <c r="I572" s="159"/>
      <c r="L572" s="132"/>
      <c r="M572" s="143"/>
      <c r="N572" s="132"/>
      <c r="O572" s="132"/>
    </row>
    <row r="573" spans="1:15" ht="63" outlineLevel="1">
      <c r="A573" s="153" t="s">
        <v>444</v>
      </c>
      <c r="B573" s="199" t="s">
        <v>1130</v>
      </c>
      <c r="C573" s="155" t="s">
        <v>821</v>
      </c>
      <c r="D573" s="156">
        <v>1</v>
      </c>
      <c r="E573" s="192">
        <v>2355</v>
      </c>
      <c r="F573" s="157">
        <f t="shared" si="23"/>
        <v>2355</v>
      </c>
      <c r="G573" s="156"/>
      <c r="H573" s="158"/>
      <c r="I573" s="159"/>
      <c r="L573" s="132"/>
      <c r="M573" s="143"/>
      <c r="N573" s="132"/>
      <c r="O573" s="132"/>
    </row>
    <row r="574" spans="1:15" ht="94.5" outlineLevel="1">
      <c r="A574" s="153" t="s">
        <v>445</v>
      </c>
      <c r="B574" s="199" t="s">
        <v>1131</v>
      </c>
      <c r="C574" s="155" t="s">
        <v>821</v>
      </c>
      <c r="D574" s="156">
        <v>1</v>
      </c>
      <c r="E574" s="192">
        <v>2400</v>
      </c>
      <c r="F574" s="157">
        <f>E574</f>
        <v>2400</v>
      </c>
      <c r="G574" s="156"/>
      <c r="H574" s="158"/>
      <c r="I574" s="159"/>
      <c r="L574" s="132"/>
      <c r="M574" s="143"/>
      <c r="N574" s="132"/>
      <c r="O574" s="132"/>
    </row>
    <row r="575" spans="1:15" ht="63" outlineLevel="1">
      <c r="A575" s="153" t="s">
        <v>446</v>
      </c>
      <c r="B575" s="199" t="s">
        <v>1132</v>
      </c>
      <c r="C575" s="155" t="s">
        <v>821</v>
      </c>
      <c r="D575" s="156">
        <v>1</v>
      </c>
      <c r="E575" s="192">
        <v>2295</v>
      </c>
      <c r="F575" s="157">
        <f>E575</f>
        <v>2295</v>
      </c>
      <c r="G575" s="156"/>
      <c r="H575" s="158"/>
      <c r="I575" s="159"/>
      <c r="L575" s="132"/>
      <c r="M575" s="143"/>
      <c r="N575" s="132"/>
      <c r="O575" s="132"/>
    </row>
    <row r="576" spans="1:15" ht="63" outlineLevel="1">
      <c r="A576" s="153" t="s">
        <v>447</v>
      </c>
      <c r="B576" s="199" t="s">
        <v>1133</v>
      </c>
      <c r="C576" s="155" t="s">
        <v>821</v>
      </c>
      <c r="D576" s="156">
        <v>1</v>
      </c>
      <c r="E576" s="192">
        <v>2749</v>
      </c>
      <c r="F576" s="157">
        <f>E576</f>
        <v>2749</v>
      </c>
      <c r="G576" s="156"/>
      <c r="H576" s="158"/>
      <c r="I576" s="159"/>
      <c r="L576" s="132"/>
      <c r="M576" s="143"/>
      <c r="N576" s="132"/>
      <c r="O576" s="132"/>
    </row>
    <row r="577" spans="1:15" s="142" customFormat="1" ht="15.75">
      <c r="A577" s="144" t="s">
        <v>62</v>
      </c>
      <c r="B577" s="152" t="s">
        <v>837</v>
      </c>
      <c r="C577" s="146" t="s">
        <v>838</v>
      </c>
      <c r="D577" s="147">
        <f>D578+D581+D595</f>
        <v>873</v>
      </c>
      <c r="E577" s="148">
        <f>E578+E581+E595</f>
        <v>56147</v>
      </c>
      <c r="F577" s="148">
        <f>F578+F581+F595</f>
        <v>56147</v>
      </c>
      <c r="G577" s="147"/>
      <c r="H577" s="150"/>
      <c r="I577" s="151"/>
      <c r="K577" s="143"/>
      <c r="L577" s="132"/>
      <c r="M577" s="143"/>
      <c r="N577" s="132"/>
      <c r="O577" s="132"/>
    </row>
    <row r="578" spans="1:15" s="181" customFormat="1" ht="15.75">
      <c r="A578" s="160" t="s">
        <v>123</v>
      </c>
      <c r="B578" s="161" t="s">
        <v>968</v>
      </c>
      <c r="C578" s="162" t="s">
        <v>838</v>
      </c>
      <c r="D578" s="163">
        <f>SUM(D579:D580)</f>
        <v>15</v>
      </c>
      <c r="E578" s="187">
        <f>SUM(E579:E580)</f>
        <v>2032</v>
      </c>
      <c r="F578" s="187">
        <f>SUM(F579:F580)</f>
        <v>2032</v>
      </c>
      <c r="G578" s="163"/>
      <c r="H578" s="165"/>
      <c r="I578" s="166"/>
      <c r="J578" s="130"/>
      <c r="K578" s="182"/>
      <c r="L578" s="132"/>
      <c r="M578" s="143"/>
      <c r="N578" s="132"/>
      <c r="O578" s="132"/>
    </row>
    <row r="579" spans="1:15" ht="15.75" outlineLevel="1">
      <c r="A579" s="153" t="s">
        <v>204</v>
      </c>
      <c r="B579" s="184" t="s">
        <v>970</v>
      </c>
      <c r="C579" s="155" t="s">
        <v>838</v>
      </c>
      <c r="D579" s="188">
        <v>10</v>
      </c>
      <c r="E579" s="200">
        <v>1289</v>
      </c>
      <c r="F579" s="157">
        <f>E579</f>
        <v>1289</v>
      </c>
      <c r="G579" s="156"/>
      <c r="H579" s="158"/>
      <c r="I579" s="159"/>
      <c r="L579" s="132"/>
      <c r="M579" s="143"/>
      <c r="N579" s="132"/>
      <c r="O579" s="132"/>
    </row>
    <row r="580" spans="1:15" ht="15.75" outlineLevel="1">
      <c r="A580" s="153" t="s">
        <v>205</v>
      </c>
      <c r="B580" s="184" t="s">
        <v>971</v>
      </c>
      <c r="C580" s="155" t="s">
        <v>838</v>
      </c>
      <c r="D580" s="188">
        <v>5</v>
      </c>
      <c r="E580" s="200">
        <v>743</v>
      </c>
      <c r="F580" s="157">
        <f>E580</f>
        <v>743</v>
      </c>
      <c r="G580" s="156"/>
      <c r="H580" s="158"/>
      <c r="I580" s="159"/>
      <c r="L580" s="132"/>
      <c r="M580" s="143"/>
      <c r="N580" s="132"/>
      <c r="O580" s="132"/>
    </row>
    <row r="581" spans="1:15" s="181" customFormat="1" ht="15.75">
      <c r="A581" s="160" t="s">
        <v>208</v>
      </c>
      <c r="B581" s="161" t="s">
        <v>839</v>
      </c>
      <c r="C581" s="162" t="s">
        <v>838</v>
      </c>
      <c r="D581" s="163">
        <f>SUM(D582:D594)</f>
        <v>830</v>
      </c>
      <c r="E581" s="187">
        <f>SUM(E582:E594)</f>
        <v>37392</v>
      </c>
      <c r="F581" s="187">
        <f>SUM(F582:F594)</f>
        <v>37392</v>
      </c>
      <c r="G581" s="163"/>
      <c r="H581" s="165"/>
      <c r="I581" s="166"/>
      <c r="K581" s="182"/>
      <c r="L581" s="132"/>
      <c r="M581" s="143"/>
      <c r="N581" s="132"/>
      <c r="O581" s="132"/>
    </row>
    <row r="582" spans="1:15" ht="15.75" outlineLevel="1">
      <c r="A582" s="153" t="s">
        <v>210</v>
      </c>
      <c r="B582" s="184" t="s">
        <v>840</v>
      </c>
      <c r="C582" s="155" t="s">
        <v>838</v>
      </c>
      <c r="D582" s="188">
        <v>220</v>
      </c>
      <c r="E582" s="200">
        <v>2404</v>
      </c>
      <c r="F582" s="157">
        <f aca="true" t="shared" si="24" ref="F582:F594">E582</f>
        <v>2404</v>
      </c>
      <c r="G582" s="156"/>
      <c r="H582" s="158"/>
      <c r="I582" s="159"/>
      <c r="L582" s="132"/>
      <c r="M582" s="143"/>
      <c r="N582" s="132"/>
      <c r="O582" s="132"/>
    </row>
    <row r="583" spans="1:15" ht="15.75" outlineLevel="1">
      <c r="A583" s="153" t="s">
        <v>211</v>
      </c>
      <c r="B583" s="184" t="s">
        <v>841</v>
      </c>
      <c r="C583" s="155" t="s">
        <v>838</v>
      </c>
      <c r="D583" s="188">
        <v>80</v>
      </c>
      <c r="E583" s="200">
        <v>1311</v>
      </c>
      <c r="F583" s="157">
        <f t="shared" si="24"/>
        <v>1311</v>
      </c>
      <c r="G583" s="156"/>
      <c r="H583" s="158"/>
      <c r="I583" s="159"/>
      <c r="L583" s="132"/>
      <c r="M583" s="143"/>
      <c r="N583" s="132"/>
      <c r="O583" s="132"/>
    </row>
    <row r="584" spans="1:15" ht="15.75" outlineLevel="1">
      <c r="A584" s="153" t="s">
        <v>212</v>
      </c>
      <c r="B584" s="184" t="s">
        <v>842</v>
      </c>
      <c r="C584" s="155" t="s">
        <v>838</v>
      </c>
      <c r="D584" s="188">
        <v>300</v>
      </c>
      <c r="E584" s="200">
        <v>6556</v>
      </c>
      <c r="F584" s="157">
        <f t="shared" si="24"/>
        <v>6556</v>
      </c>
      <c r="G584" s="156"/>
      <c r="H584" s="158"/>
      <c r="I584" s="159"/>
      <c r="L584" s="132"/>
      <c r="M584" s="143"/>
      <c r="N584" s="132"/>
      <c r="O584" s="132"/>
    </row>
    <row r="585" spans="1:15" ht="15.75" outlineLevel="1">
      <c r="A585" s="153" t="s">
        <v>213</v>
      </c>
      <c r="B585" s="184" t="s">
        <v>844</v>
      </c>
      <c r="C585" s="155" t="s">
        <v>838</v>
      </c>
      <c r="D585" s="188">
        <v>100</v>
      </c>
      <c r="E585" s="200">
        <v>3606</v>
      </c>
      <c r="F585" s="157">
        <f t="shared" si="24"/>
        <v>3606</v>
      </c>
      <c r="G585" s="156"/>
      <c r="H585" s="158"/>
      <c r="I585" s="159"/>
      <c r="L585" s="132"/>
      <c r="M585" s="143"/>
      <c r="N585" s="132"/>
      <c r="O585" s="132"/>
    </row>
    <row r="586" spans="1:15" ht="15.75" outlineLevel="1">
      <c r="A586" s="153" t="s">
        <v>312</v>
      </c>
      <c r="B586" s="184" t="s">
        <v>845</v>
      </c>
      <c r="C586" s="155" t="s">
        <v>838</v>
      </c>
      <c r="D586" s="188">
        <v>70</v>
      </c>
      <c r="E586" s="200">
        <v>4513</v>
      </c>
      <c r="F586" s="157">
        <f t="shared" si="24"/>
        <v>4513</v>
      </c>
      <c r="G586" s="156"/>
      <c r="H586" s="158"/>
      <c r="I586" s="159"/>
      <c r="L586" s="132"/>
      <c r="M586" s="143"/>
      <c r="N586" s="132"/>
      <c r="O586" s="132"/>
    </row>
    <row r="587" spans="1:15" ht="15.75" outlineLevel="1">
      <c r="A587" s="153" t="s">
        <v>313</v>
      </c>
      <c r="B587" s="184" t="s">
        <v>846</v>
      </c>
      <c r="C587" s="155" t="s">
        <v>838</v>
      </c>
      <c r="D587" s="188">
        <v>20</v>
      </c>
      <c r="E587" s="200">
        <v>1595</v>
      </c>
      <c r="F587" s="157">
        <f t="shared" si="24"/>
        <v>1595</v>
      </c>
      <c r="G587" s="156"/>
      <c r="H587" s="158"/>
      <c r="I587" s="159"/>
      <c r="L587" s="132"/>
      <c r="M587" s="143"/>
      <c r="N587" s="132"/>
      <c r="O587" s="132"/>
    </row>
    <row r="588" spans="1:15" ht="15.75" outlineLevel="1">
      <c r="A588" s="153" t="s">
        <v>314</v>
      </c>
      <c r="B588" s="184" t="s">
        <v>847</v>
      </c>
      <c r="C588" s="155" t="s">
        <v>838</v>
      </c>
      <c r="D588" s="188">
        <v>30</v>
      </c>
      <c r="E588" s="200">
        <v>4786</v>
      </c>
      <c r="F588" s="157">
        <f t="shared" si="24"/>
        <v>4786</v>
      </c>
      <c r="G588" s="156"/>
      <c r="H588" s="158"/>
      <c r="I588" s="159"/>
      <c r="L588" s="132"/>
      <c r="M588" s="143"/>
      <c r="N588" s="132"/>
      <c r="O588" s="132"/>
    </row>
    <row r="589" spans="1:15" ht="15.75" outlineLevel="1">
      <c r="A589" s="153" t="s">
        <v>315</v>
      </c>
      <c r="B589" s="184" t="s">
        <v>1134</v>
      </c>
      <c r="C589" s="155" t="s">
        <v>838</v>
      </c>
      <c r="D589" s="188">
        <v>1</v>
      </c>
      <c r="E589" s="200">
        <v>436</v>
      </c>
      <c r="F589" s="157">
        <f t="shared" si="24"/>
        <v>436</v>
      </c>
      <c r="G589" s="156"/>
      <c r="H589" s="158"/>
      <c r="I589" s="159"/>
      <c r="L589" s="132"/>
      <c r="M589" s="143"/>
      <c r="N589" s="132"/>
      <c r="O589" s="132"/>
    </row>
    <row r="590" spans="1:15" ht="15.75" outlineLevel="1">
      <c r="A590" s="153" t="s">
        <v>316</v>
      </c>
      <c r="B590" s="184" t="s">
        <v>1135</v>
      </c>
      <c r="C590" s="155" t="s">
        <v>838</v>
      </c>
      <c r="D590" s="188">
        <v>2</v>
      </c>
      <c r="E590" s="200">
        <v>1442</v>
      </c>
      <c r="F590" s="157">
        <f t="shared" si="24"/>
        <v>1442</v>
      </c>
      <c r="G590" s="156"/>
      <c r="H590" s="158"/>
      <c r="I590" s="159"/>
      <c r="L590" s="132"/>
      <c r="M590" s="143"/>
      <c r="N590" s="132"/>
      <c r="O590" s="132"/>
    </row>
    <row r="591" spans="1:15" ht="15.75" outlineLevel="1">
      <c r="A591" s="153" t="s">
        <v>317</v>
      </c>
      <c r="B591" s="184" t="s">
        <v>851</v>
      </c>
      <c r="C591" s="155" t="s">
        <v>838</v>
      </c>
      <c r="D591" s="188">
        <v>2</v>
      </c>
      <c r="E591" s="200">
        <v>2072</v>
      </c>
      <c r="F591" s="157">
        <f t="shared" si="24"/>
        <v>2072</v>
      </c>
      <c r="G591" s="156"/>
      <c r="H591" s="158"/>
      <c r="I591" s="159"/>
      <c r="L591" s="132"/>
      <c r="M591" s="143"/>
      <c r="N591" s="132"/>
      <c r="O591" s="132"/>
    </row>
    <row r="592" spans="1:15" ht="15.75" outlineLevel="1">
      <c r="A592" s="153" t="s">
        <v>318</v>
      </c>
      <c r="B592" s="184" t="s">
        <v>1136</v>
      </c>
      <c r="C592" s="155" t="s">
        <v>838</v>
      </c>
      <c r="D592" s="188">
        <v>2</v>
      </c>
      <c r="E592" s="200">
        <v>1858</v>
      </c>
      <c r="F592" s="157">
        <f t="shared" si="24"/>
        <v>1858</v>
      </c>
      <c r="G592" s="156"/>
      <c r="H592" s="158"/>
      <c r="I592" s="159"/>
      <c r="L592" s="132"/>
      <c r="M592" s="143"/>
      <c r="N592" s="132"/>
      <c r="O592" s="132"/>
    </row>
    <row r="593" spans="1:15" ht="15.75" outlineLevel="1">
      <c r="A593" s="153" t="s">
        <v>319</v>
      </c>
      <c r="B593" s="184" t="s">
        <v>852</v>
      </c>
      <c r="C593" s="155" t="s">
        <v>838</v>
      </c>
      <c r="D593" s="188">
        <v>2</v>
      </c>
      <c r="E593" s="200">
        <v>4012</v>
      </c>
      <c r="F593" s="157">
        <f t="shared" si="24"/>
        <v>4012</v>
      </c>
      <c r="G593" s="156"/>
      <c r="H593" s="158"/>
      <c r="I593" s="159"/>
      <c r="L593" s="132"/>
      <c r="M593" s="143"/>
      <c r="N593" s="132"/>
      <c r="O593" s="132"/>
    </row>
    <row r="594" spans="1:15" ht="15.75" outlineLevel="1">
      <c r="A594" s="153" t="s">
        <v>320</v>
      </c>
      <c r="B594" s="184" t="s">
        <v>853</v>
      </c>
      <c r="C594" s="155" t="s">
        <v>838</v>
      </c>
      <c r="D594" s="188">
        <v>1</v>
      </c>
      <c r="E594" s="200">
        <v>2801</v>
      </c>
      <c r="F594" s="157">
        <f t="shared" si="24"/>
        <v>2801</v>
      </c>
      <c r="G594" s="156"/>
      <c r="H594" s="158"/>
      <c r="I594" s="159"/>
      <c r="L594" s="132"/>
      <c r="M594" s="143"/>
      <c r="N594" s="132"/>
      <c r="O594" s="132"/>
    </row>
    <row r="595" spans="1:15" s="181" customFormat="1" ht="15.75">
      <c r="A595" s="160" t="s">
        <v>321</v>
      </c>
      <c r="B595" s="161" t="s">
        <v>858</v>
      </c>
      <c r="C595" s="162" t="s">
        <v>838</v>
      </c>
      <c r="D595" s="163">
        <f>SUM(D596:D599)</f>
        <v>28</v>
      </c>
      <c r="E595" s="164">
        <f>SUM(E596:E599)</f>
        <v>16723</v>
      </c>
      <c r="F595" s="164">
        <f>SUM(F596:F599)</f>
        <v>16723</v>
      </c>
      <c r="G595" s="163"/>
      <c r="H595" s="165"/>
      <c r="I595" s="166"/>
      <c r="K595" s="182"/>
      <c r="L595" s="132"/>
      <c r="M595" s="143"/>
      <c r="N595" s="132"/>
      <c r="O595" s="132"/>
    </row>
    <row r="596" spans="1:15" ht="15.75" outlineLevel="1">
      <c r="A596" s="153" t="s">
        <v>322</v>
      </c>
      <c r="B596" s="184" t="s">
        <v>1137</v>
      </c>
      <c r="C596" s="155" t="s">
        <v>838</v>
      </c>
      <c r="D596" s="188">
        <v>4</v>
      </c>
      <c r="E596" s="200">
        <v>2623</v>
      </c>
      <c r="F596" s="157">
        <f>E596</f>
        <v>2623</v>
      </c>
      <c r="G596" s="156"/>
      <c r="H596" s="158"/>
      <c r="I596" s="159"/>
      <c r="L596" s="132"/>
      <c r="M596" s="143"/>
      <c r="N596" s="132"/>
      <c r="O596" s="132"/>
    </row>
    <row r="597" spans="1:15" ht="15.75" outlineLevel="1">
      <c r="A597" s="153" t="s">
        <v>323</v>
      </c>
      <c r="B597" s="184" t="s">
        <v>1138</v>
      </c>
      <c r="C597" s="155" t="s">
        <v>838</v>
      </c>
      <c r="D597" s="188">
        <v>8</v>
      </c>
      <c r="E597" s="200">
        <v>3835</v>
      </c>
      <c r="F597" s="157">
        <f>E597</f>
        <v>3835</v>
      </c>
      <c r="G597" s="156"/>
      <c r="H597" s="158"/>
      <c r="I597" s="159"/>
      <c r="L597" s="132"/>
      <c r="M597" s="143"/>
      <c r="N597" s="132"/>
      <c r="O597" s="132"/>
    </row>
    <row r="598" spans="1:15" ht="15.75" outlineLevel="1">
      <c r="A598" s="153" t="s">
        <v>324</v>
      </c>
      <c r="B598" s="184" t="s">
        <v>1035</v>
      </c>
      <c r="C598" s="155" t="s">
        <v>838</v>
      </c>
      <c r="D598" s="188">
        <v>10</v>
      </c>
      <c r="E598" s="200">
        <v>977</v>
      </c>
      <c r="F598" s="157">
        <f>E598</f>
        <v>977</v>
      </c>
      <c r="G598" s="156"/>
      <c r="H598" s="158"/>
      <c r="I598" s="159"/>
      <c r="L598" s="132"/>
      <c r="M598" s="143"/>
      <c r="N598" s="132"/>
      <c r="O598" s="132"/>
    </row>
    <row r="599" spans="1:15" ht="15.75" outlineLevel="1">
      <c r="A599" s="153" t="s">
        <v>468</v>
      </c>
      <c r="B599" s="184" t="s">
        <v>1036</v>
      </c>
      <c r="C599" s="155" t="s">
        <v>838</v>
      </c>
      <c r="D599" s="188">
        <v>6</v>
      </c>
      <c r="E599" s="200">
        <v>9288</v>
      </c>
      <c r="F599" s="157">
        <f>E599</f>
        <v>9288</v>
      </c>
      <c r="G599" s="156"/>
      <c r="H599" s="158"/>
      <c r="I599" s="159"/>
      <c r="L599" s="132"/>
      <c r="M599" s="143"/>
      <c r="N599" s="132"/>
      <c r="O599" s="132"/>
    </row>
    <row r="600" spans="1:15" ht="31.5">
      <c r="A600" s="144" t="s">
        <v>126</v>
      </c>
      <c r="B600" s="152" t="s">
        <v>867</v>
      </c>
      <c r="C600" s="146"/>
      <c r="D600" s="147"/>
      <c r="E600" s="148">
        <f>E601</f>
        <v>82472</v>
      </c>
      <c r="F600" s="148">
        <f>F601</f>
        <v>82472</v>
      </c>
      <c r="G600" s="147"/>
      <c r="H600" s="150"/>
      <c r="I600" s="151"/>
      <c r="L600" s="132"/>
      <c r="M600" s="143"/>
      <c r="N600" s="132"/>
      <c r="O600" s="132"/>
    </row>
    <row r="601" spans="1:15" s="142" customFormat="1" ht="15.75">
      <c r="A601" s="144" t="s">
        <v>3</v>
      </c>
      <c r="B601" s="152" t="s">
        <v>875</v>
      </c>
      <c r="C601" s="146" t="s">
        <v>838</v>
      </c>
      <c r="D601" s="147">
        <f>SUM(D602:D604)</f>
        <v>18</v>
      </c>
      <c r="E601" s="151">
        <f>SUM(E602:E604)</f>
        <v>82472</v>
      </c>
      <c r="F601" s="151">
        <f>SUM(F602:F604)</f>
        <v>82472</v>
      </c>
      <c r="G601" s="147"/>
      <c r="H601" s="150"/>
      <c r="I601" s="151"/>
      <c r="K601" s="143"/>
      <c r="L601" s="132"/>
      <c r="M601" s="143"/>
      <c r="N601" s="132"/>
      <c r="O601" s="132"/>
    </row>
    <row r="602" spans="1:15" s="142" customFormat="1" ht="15.75" outlineLevel="1">
      <c r="A602" s="153" t="s">
        <v>20</v>
      </c>
      <c r="B602" s="189" t="s">
        <v>876</v>
      </c>
      <c r="C602" s="155" t="s">
        <v>838</v>
      </c>
      <c r="D602" s="156">
        <v>10</v>
      </c>
      <c r="E602" s="157">
        <v>43906</v>
      </c>
      <c r="F602" s="157">
        <f aca="true" t="shared" si="25" ref="F602:F608">E602</f>
        <v>43906</v>
      </c>
      <c r="G602" s="156"/>
      <c r="H602" s="158"/>
      <c r="I602" s="159"/>
      <c r="J602" s="130"/>
      <c r="K602" s="143"/>
      <c r="L602" s="132"/>
      <c r="M602" s="143"/>
      <c r="N602" s="132"/>
      <c r="O602" s="132"/>
    </row>
    <row r="603" spans="1:15" s="142" customFormat="1" ht="15.75" outlineLevel="1">
      <c r="A603" s="153" t="s">
        <v>22</v>
      </c>
      <c r="B603" s="189" t="s">
        <v>877</v>
      </c>
      <c r="C603" s="155" t="s">
        <v>838</v>
      </c>
      <c r="D603" s="156">
        <v>3</v>
      </c>
      <c r="E603" s="157">
        <v>21951</v>
      </c>
      <c r="F603" s="157">
        <f t="shared" si="25"/>
        <v>21951</v>
      </c>
      <c r="G603" s="156"/>
      <c r="H603" s="158"/>
      <c r="I603" s="159"/>
      <c r="J603" s="130"/>
      <c r="K603" s="143"/>
      <c r="L603" s="132"/>
      <c r="M603" s="143"/>
      <c r="N603" s="132"/>
      <c r="O603" s="132"/>
    </row>
    <row r="604" spans="1:15" s="142" customFormat="1" ht="15.75" outlineLevel="1">
      <c r="A604" s="153" t="s">
        <v>51</v>
      </c>
      <c r="B604" s="189" t="s">
        <v>878</v>
      </c>
      <c r="C604" s="155" t="s">
        <v>838</v>
      </c>
      <c r="D604" s="156">
        <v>5</v>
      </c>
      <c r="E604" s="157">
        <v>16615</v>
      </c>
      <c r="F604" s="157">
        <f t="shared" si="25"/>
        <v>16615</v>
      </c>
      <c r="G604" s="156"/>
      <c r="H604" s="158"/>
      <c r="I604" s="159"/>
      <c r="J604" s="130"/>
      <c r="K604" s="143"/>
      <c r="L604" s="132"/>
      <c r="M604" s="143"/>
      <c r="N604" s="132"/>
      <c r="O604" s="132"/>
    </row>
    <row r="605" spans="1:15" ht="15.75">
      <c r="A605" s="144" t="s">
        <v>2</v>
      </c>
      <c r="B605" s="152" t="s">
        <v>882</v>
      </c>
      <c r="C605" s="146" t="s">
        <v>838</v>
      </c>
      <c r="D605" s="147">
        <f>SUM(D606:D608)</f>
        <v>4</v>
      </c>
      <c r="E605" s="148">
        <f>SUM(E606:E608)</f>
        <v>89631</v>
      </c>
      <c r="F605" s="148">
        <f>SUM(F606:F608)</f>
        <v>89631</v>
      </c>
      <c r="G605" s="147"/>
      <c r="H605" s="150"/>
      <c r="I605" s="151"/>
      <c r="L605" s="132"/>
      <c r="M605" s="143"/>
      <c r="N605" s="132"/>
      <c r="O605" s="132"/>
    </row>
    <row r="606" spans="1:15" ht="15.75" outlineLevel="1">
      <c r="A606" s="153" t="s">
        <v>3</v>
      </c>
      <c r="B606" s="189" t="s">
        <v>476</v>
      </c>
      <c r="C606" s="155" t="s">
        <v>838</v>
      </c>
      <c r="D606" s="156">
        <v>2</v>
      </c>
      <c r="E606" s="157">
        <v>28302</v>
      </c>
      <c r="F606" s="157">
        <f t="shared" si="25"/>
        <v>28302</v>
      </c>
      <c r="G606" s="156"/>
      <c r="H606" s="158"/>
      <c r="I606" s="159"/>
      <c r="L606" s="132"/>
      <c r="M606" s="143"/>
      <c r="N606" s="132"/>
      <c r="O606" s="132"/>
    </row>
    <row r="607" spans="1:15" ht="31.5" outlineLevel="1">
      <c r="A607" s="153" t="s">
        <v>4</v>
      </c>
      <c r="B607" s="189" t="s">
        <v>1139</v>
      </c>
      <c r="C607" s="155" t="s">
        <v>838</v>
      </c>
      <c r="D607" s="156">
        <v>1</v>
      </c>
      <c r="E607" s="157">
        <v>30352</v>
      </c>
      <c r="F607" s="157">
        <f t="shared" si="25"/>
        <v>30352</v>
      </c>
      <c r="G607" s="156"/>
      <c r="H607" s="158"/>
      <c r="I607" s="159"/>
      <c r="L607" s="132"/>
      <c r="M607" s="143"/>
      <c r="N607" s="132"/>
      <c r="O607" s="132"/>
    </row>
    <row r="608" spans="1:15" ht="15.75" outlineLevel="1">
      <c r="A608" s="153" t="s">
        <v>23</v>
      </c>
      <c r="B608" s="189" t="s">
        <v>59</v>
      </c>
      <c r="C608" s="155" t="s">
        <v>838</v>
      </c>
      <c r="D608" s="156">
        <v>1</v>
      </c>
      <c r="E608" s="157">
        <v>30977</v>
      </c>
      <c r="F608" s="157">
        <f t="shared" si="25"/>
        <v>30977</v>
      </c>
      <c r="G608" s="156"/>
      <c r="H608" s="158"/>
      <c r="I608" s="159"/>
      <c r="L608" s="132"/>
      <c r="M608" s="143"/>
      <c r="N608" s="132"/>
      <c r="O608" s="132"/>
    </row>
    <row r="609" spans="1:15" s="142" customFormat="1" ht="21" customHeight="1">
      <c r="A609" s="251" t="s">
        <v>1140</v>
      </c>
      <c r="B609" s="251"/>
      <c r="C609" s="251"/>
      <c r="D609" s="251"/>
      <c r="E609" s="251"/>
      <c r="F609" s="251"/>
      <c r="G609" s="251"/>
      <c r="H609" s="251"/>
      <c r="I609" s="251"/>
      <c r="K609" s="143"/>
      <c r="L609" s="132"/>
      <c r="M609" s="143"/>
      <c r="N609" s="132"/>
      <c r="O609" s="132"/>
    </row>
    <row r="610" spans="1:15" s="142" customFormat="1" ht="21" customHeight="1">
      <c r="A610" s="144"/>
      <c r="B610" s="145" t="s">
        <v>1141</v>
      </c>
      <c r="C610" s="146"/>
      <c r="D610" s="147"/>
      <c r="E610" s="148">
        <f>E611+E637+E768+E772</f>
        <v>2435875</v>
      </c>
      <c r="F610" s="148">
        <f>F611+F637+F768+F772</f>
        <v>2435875</v>
      </c>
      <c r="G610" s="147"/>
      <c r="H610" s="150"/>
      <c r="I610" s="151"/>
      <c r="J610" s="143"/>
      <c r="K610" s="143"/>
      <c r="L610" s="132"/>
      <c r="M610" s="143"/>
      <c r="N610" s="132"/>
      <c r="O610" s="132"/>
    </row>
    <row r="611" spans="1:15" s="142" customFormat="1" ht="15.75">
      <c r="A611" s="144" t="s">
        <v>124</v>
      </c>
      <c r="B611" s="152" t="s">
        <v>776</v>
      </c>
      <c r="C611" s="146"/>
      <c r="D611" s="147"/>
      <c r="E611" s="148">
        <f>E612</f>
        <v>212223</v>
      </c>
      <c r="F611" s="148">
        <f>F612</f>
        <v>212223</v>
      </c>
      <c r="G611" s="147"/>
      <c r="H611" s="150"/>
      <c r="I611" s="151"/>
      <c r="K611" s="143"/>
      <c r="L611" s="132"/>
      <c r="M611" s="143"/>
      <c r="N611" s="132"/>
      <c r="O611" s="132"/>
    </row>
    <row r="612" spans="1:15" s="142" customFormat="1" ht="47.25" collapsed="1">
      <c r="A612" s="144" t="s">
        <v>3</v>
      </c>
      <c r="B612" s="145" t="s">
        <v>1142</v>
      </c>
      <c r="C612" s="146" t="s">
        <v>838</v>
      </c>
      <c r="D612" s="147">
        <f>D613+D616+D634</f>
        <v>116</v>
      </c>
      <c r="E612" s="148">
        <f>E613+E616+E634</f>
        <v>212223</v>
      </c>
      <c r="F612" s="148">
        <f>F613+F616+F634</f>
        <v>212223</v>
      </c>
      <c r="G612" s="147"/>
      <c r="H612" s="150"/>
      <c r="I612" s="151"/>
      <c r="K612" s="143"/>
      <c r="L612" s="132"/>
      <c r="M612" s="143"/>
      <c r="N612" s="132"/>
      <c r="O612" s="132"/>
    </row>
    <row r="613" spans="1:15" s="181" customFormat="1" ht="15.75" collapsed="1">
      <c r="A613" s="160" t="s">
        <v>20</v>
      </c>
      <c r="B613" s="201" t="s">
        <v>892</v>
      </c>
      <c r="C613" s="162" t="s">
        <v>838</v>
      </c>
      <c r="D613" s="163">
        <f>SUM(D614:D615)</f>
        <v>25</v>
      </c>
      <c r="E613" s="164">
        <f>SUM(E614:E615)</f>
        <v>122383</v>
      </c>
      <c r="F613" s="164">
        <f>SUM(F614:F615)</f>
        <v>122383</v>
      </c>
      <c r="G613" s="163"/>
      <c r="H613" s="165"/>
      <c r="I613" s="166"/>
      <c r="K613" s="182"/>
      <c r="L613" s="132"/>
      <c r="M613" s="143"/>
      <c r="N613" s="132"/>
      <c r="O613" s="132"/>
    </row>
    <row r="614" spans="1:15" ht="31.5" outlineLevel="1">
      <c r="A614" s="153" t="s">
        <v>24</v>
      </c>
      <c r="B614" s="189" t="s">
        <v>1054</v>
      </c>
      <c r="C614" s="155" t="s">
        <v>838</v>
      </c>
      <c r="D614" s="156">
        <v>18</v>
      </c>
      <c r="E614" s="157">
        <v>95927</v>
      </c>
      <c r="F614" s="157">
        <f aca="true" t="shared" si="26" ref="F614:F636">E614</f>
        <v>95927</v>
      </c>
      <c r="G614" s="156"/>
      <c r="H614" s="158"/>
      <c r="I614" s="159"/>
      <c r="L614" s="132"/>
      <c r="M614" s="143"/>
      <c r="N614" s="132"/>
      <c r="O614" s="132"/>
    </row>
    <row r="615" spans="1:15" ht="31.5" outlineLevel="1">
      <c r="A615" s="153" t="s">
        <v>25</v>
      </c>
      <c r="B615" s="189" t="s">
        <v>1143</v>
      </c>
      <c r="C615" s="155" t="s">
        <v>838</v>
      </c>
      <c r="D615" s="156">
        <v>7</v>
      </c>
      <c r="E615" s="157">
        <v>26456</v>
      </c>
      <c r="F615" s="157">
        <f t="shared" si="26"/>
        <v>26456</v>
      </c>
      <c r="G615" s="156"/>
      <c r="H615" s="158"/>
      <c r="I615" s="159"/>
      <c r="L615" s="132"/>
      <c r="M615" s="143"/>
      <c r="N615" s="132"/>
      <c r="O615" s="132"/>
    </row>
    <row r="616" spans="1:15" s="181" customFormat="1" ht="15.75">
      <c r="A616" s="160" t="s">
        <v>22</v>
      </c>
      <c r="B616" s="201" t="s">
        <v>1144</v>
      </c>
      <c r="C616" s="162" t="s">
        <v>838</v>
      </c>
      <c r="D616" s="163">
        <f>SUM(D617:D633)</f>
        <v>89</v>
      </c>
      <c r="E616" s="164">
        <f>SUM(E617:E633)</f>
        <v>87235</v>
      </c>
      <c r="F616" s="164">
        <f>SUM(F617:F633)</f>
        <v>87235</v>
      </c>
      <c r="G616" s="163"/>
      <c r="H616" s="165"/>
      <c r="I616" s="166"/>
      <c r="K616" s="182"/>
      <c r="L616" s="132"/>
      <c r="M616" s="143"/>
      <c r="N616" s="132"/>
      <c r="O616" s="132"/>
    </row>
    <row r="617" spans="1:15" ht="15.75" outlineLevel="1">
      <c r="A617" s="153" t="s">
        <v>26</v>
      </c>
      <c r="B617" s="189" t="s">
        <v>1145</v>
      </c>
      <c r="C617" s="155" t="s">
        <v>838</v>
      </c>
      <c r="D617" s="156">
        <v>10</v>
      </c>
      <c r="E617" s="157">
        <v>585</v>
      </c>
      <c r="F617" s="157">
        <f t="shared" si="26"/>
        <v>585</v>
      </c>
      <c r="G617" s="156"/>
      <c r="H617" s="158"/>
      <c r="I617" s="159"/>
      <c r="L617" s="132"/>
      <c r="M617" s="143"/>
      <c r="N617" s="132"/>
      <c r="O617" s="132"/>
    </row>
    <row r="618" spans="1:15" ht="15.75" outlineLevel="1">
      <c r="A618" s="153" t="s">
        <v>27</v>
      </c>
      <c r="B618" s="189" t="s">
        <v>1146</v>
      </c>
      <c r="C618" s="155" t="s">
        <v>838</v>
      </c>
      <c r="D618" s="156">
        <v>10</v>
      </c>
      <c r="E618" s="157">
        <v>934</v>
      </c>
      <c r="F618" s="157">
        <f t="shared" si="26"/>
        <v>934</v>
      </c>
      <c r="G618" s="156"/>
      <c r="H618" s="158"/>
      <c r="I618" s="159"/>
      <c r="L618" s="132"/>
      <c r="M618" s="143"/>
      <c r="N618" s="132"/>
      <c r="O618" s="132"/>
    </row>
    <row r="619" spans="1:15" ht="15.75" outlineLevel="1">
      <c r="A619" s="153" t="s">
        <v>239</v>
      </c>
      <c r="B619" s="189" t="s">
        <v>1147</v>
      </c>
      <c r="C619" s="155" t="s">
        <v>838</v>
      </c>
      <c r="D619" s="156">
        <v>10</v>
      </c>
      <c r="E619" s="157">
        <v>1587</v>
      </c>
      <c r="F619" s="157">
        <f t="shared" si="26"/>
        <v>1587</v>
      </c>
      <c r="G619" s="156"/>
      <c r="H619" s="158"/>
      <c r="I619" s="159"/>
      <c r="L619" s="132"/>
      <c r="M619" s="143"/>
      <c r="N619" s="132"/>
      <c r="O619" s="132"/>
    </row>
    <row r="620" spans="1:15" ht="15.75" outlineLevel="1">
      <c r="A620" s="153" t="s">
        <v>240</v>
      </c>
      <c r="B620" s="189" t="s">
        <v>1148</v>
      </c>
      <c r="C620" s="155" t="s">
        <v>838</v>
      </c>
      <c r="D620" s="156">
        <v>5</v>
      </c>
      <c r="E620" s="157">
        <v>1244</v>
      </c>
      <c r="F620" s="157">
        <f t="shared" si="26"/>
        <v>1244</v>
      </c>
      <c r="G620" s="156"/>
      <c r="H620" s="158"/>
      <c r="I620" s="159"/>
      <c r="L620" s="132"/>
      <c r="M620" s="143"/>
      <c r="N620" s="132"/>
      <c r="O620" s="132"/>
    </row>
    <row r="621" spans="1:15" s="142" customFormat="1" ht="15.75" outlineLevel="1">
      <c r="A621" s="153" t="s">
        <v>241</v>
      </c>
      <c r="B621" s="189" t="s">
        <v>1149</v>
      </c>
      <c r="C621" s="155" t="s">
        <v>838</v>
      </c>
      <c r="D621" s="156">
        <v>2</v>
      </c>
      <c r="E621" s="157">
        <v>906</v>
      </c>
      <c r="F621" s="157">
        <f t="shared" si="26"/>
        <v>906</v>
      </c>
      <c r="G621" s="156"/>
      <c r="H621" s="158"/>
      <c r="I621" s="159"/>
      <c r="J621" s="130"/>
      <c r="K621" s="143"/>
      <c r="L621" s="132"/>
      <c r="M621" s="143"/>
      <c r="N621" s="132"/>
      <c r="O621" s="132"/>
    </row>
    <row r="622" spans="1:15" ht="15.75" outlineLevel="1">
      <c r="A622" s="153" t="s">
        <v>242</v>
      </c>
      <c r="B622" s="189" t="s">
        <v>1150</v>
      </c>
      <c r="C622" s="155" t="s">
        <v>838</v>
      </c>
      <c r="D622" s="156">
        <v>3</v>
      </c>
      <c r="E622" s="157">
        <v>4774</v>
      </c>
      <c r="F622" s="157">
        <f t="shared" si="26"/>
        <v>4774</v>
      </c>
      <c r="G622" s="156"/>
      <c r="H622" s="158"/>
      <c r="I622" s="159"/>
      <c r="L622" s="132"/>
      <c r="M622" s="143"/>
      <c r="N622" s="132"/>
      <c r="O622" s="132"/>
    </row>
    <row r="623" spans="1:15" ht="15.75" outlineLevel="1">
      <c r="A623" s="153" t="s">
        <v>243</v>
      </c>
      <c r="B623" s="189" t="s">
        <v>1151</v>
      </c>
      <c r="C623" s="155" t="s">
        <v>838</v>
      </c>
      <c r="D623" s="156">
        <v>4</v>
      </c>
      <c r="E623" s="157">
        <v>7226</v>
      </c>
      <c r="F623" s="157">
        <f t="shared" si="26"/>
        <v>7226</v>
      </c>
      <c r="G623" s="156"/>
      <c r="H623" s="158"/>
      <c r="I623" s="159"/>
      <c r="L623" s="132"/>
      <c r="M623" s="143"/>
      <c r="N623" s="132"/>
      <c r="O623" s="132"/>
    </row>
    <row r="624" spans="1:15" ht="15.75" outlineLevel="1">
      <c r="A624" s="153" t="s">
        <v>244</v>
      </c>
      <c r="B624" s="189" t="s">
        <v>1152</v>
      </c>
      <c r="C624" s="155" t="s">
        <v>838</v>
      </c>
      <c r="D624" s="156">
        <v>2</v>
      </c>
      <c r="E624" s="157">
        <v>10085</v>
      </c>
      <c r="F624" s="157">
        <f t="shared" si="26"/>
        <v>10085</v>
      </c>
      <c r="G624" s="156"/>
      <c r="H624" s="158"/>
      <c r="I624" s="159"/>
      <c r="L624" s="132"/>
      <c r="M624" s="143"/>
      <c r="N624" s="132"/>
      <c r="O624" s="132"/>
    </row>
    <row r="625" spans="1:15" ht="15.75" outlineLevel="1">
      <c r="A625" s="153" t="s">
        <v>245</v>
      </c>
      <c r="B625" s="189" t="s">
        <v>1063</v>
      </c>
      <c r="C625" s="155" t="s">
        <v>838</v>
      </c>
      <c r="D625" s="156">
        <v>3</v>
      </c>
      <c r="E625" s="157">
        <v>7847</v>
      </c>
      <c r="F625" s="157">
        <f t="shared" si="26"/>
        <v>7847</v>
      </c>
      <c r="G625" s="156"/>
      <c r="H625" s="158"/>
      <c r="I625" s="159"/>
      <c r="L625" s="132"/>
      <c r="M625" s="143"/>
      <c r="N625" s="132"/>
      <c r="O625" s="132"/>
    </row>
    <row r="626" spans="1:15" ht="15.75" outlineLevel="1">
      <c r="A626" s="153" t="s">
        <v>246</v>
      </c>
      <c r="B626" s="189" t="s">
        <v>1064</v>
      </c>
      <c r="C626" s="155" t="s">
        <v>838</v>
      </c>
      <c r="D626" s="156">
        <v>1</v>
      </c>
      <c r="E626" s="157">
        <v>5231</v>
      </c>
      <c r="F626" s="157">
        <f t="shared" si="26"/>
        <v>5231</v>
      </c>
      <c r="G626" s="156"/>
      <c r="H626" s="158"/>
      <c r="I626" s="159"/>
      <c r="L626" s="132"/>
      <c r="M626" s="143"/>
      <c r="N626" s="132"/>
      <c r="O626" s="132"/>
    </row>
    <row r="627" spans="1:15" ht="31.5" outlineLevel="1">
      <c r="A627" s="153" t="s">
        <v>247</v>
      </c>
      <c r="B627" s="189" t="s">
        <v>1153</v>
      </c>
      <c r="C627" s="155" t="s">
        <v>838</v>
      </c>
      <c r="D627" s="156">
        <v>1</v>
      </c>
      <c r="E627" s="157">
        <v>2366</v>
      </c>
      <c r="F627" s="157">
        <f t="shared" si="26"/>
        <v>2366</v>
      </c>
      <c r="G627" s="156"/>
      <c r="H627" s="158"/>
      <c r="I627" s="159"/>
      <c r="L627" s="132"/>
      <c r="M627" s="143"/>
      <c r="N627" s="132"/>
      <c r="O627" s="132"/>
    </row>
    <row r="628" spans="1:15" ht="31.5" outlineLevel="1">
      <c r="A628" s="153" t="s">
        <v>248</v>
      </c>
      <c r="B628" s="189" t="s">
        <v>1067</v>
      </c>
      <c r="C628" s="155" t="s">
        <v>838</v>
      </c>
      <c r="D628" s="156">
        <v>2</v>
      </c>
      <c r="E628" s="157">
        <v>20432</v>
      </c>
      <c r="F628" s="157">
        <f t="shared" si="26"/>
        <v>20432</v>
      </c>
      <c r="G628" s="156"/>
      <c r="H628" s="158"/>
      <c r="I628" s="159"/>
      <c r="L628" s="132"/>
      <c r="M628" s="143"/>
      <c r="N628" s="132"/>
      <c r="O628" s="132"/>
    </row>
    <row r="629" spans="1:15" ht="31.5" outlineLevel="1">
      <c r="A629" s="153" t="s">
        <v>249</v>
      </c>
      <c r="B629" s="189" t="s">
        <v>1068</v>
      </c>
      <c r="C629" s="155" t="s">
        <v>838</v>
      </c>
      <c r="D629" s="156">
        <v>1</v>
      </c>
      <c r="E629" s="157">
        <v>13506</v>
      </c>
      <c r="F629" s="157">
        <f t="shared" si="26"/>
        <v>13506</v>
      </c>
      <c r="G629" s="156"/>
      <c r="H629" s="158"/>
      <c r="I629" s="159"/>
      <c r="L629" s="132"/>
      <c r="M629" s="143"/>
      <c r="N629" s="132"/>
      <c r="O629" s="132"/>
    </row>
    <row r="630" spans="1:15" ht="15.75" outlineLevel="1">
      <c r="A630" s="153" t="s">
        <v>250</v>
      </c>
      <c r="B630" s="189" t="s">
        <v>1154</v>
      </c>
      <c r="C630" s="155" t="s">
        <v>838</v>
      </c>
      <c r="D630" s="156">
        <v>5</v>
      </c>
      <c r="E630" s="157">
        <v>715</v>
      </c>
      <c r="F630" s="157">
        <f t="shared" si="26"/>
        <v>715</v>
      </c>
      <c r="G630" s="156"/>
      <c r="H630" s="158"/>
      <c r="I630" s="159"/>
      <c r="L630" s="132"/>
      <c r="M630" s="143"/>
      <c r="N630" s="132"/>
      <c r="O630" s="132"/>
    </row>
    <row r="631" spans="1:15" ht="15.75" outlineLevel="1">
      <c r="A631" s="153" t="s">
        <v>251</v>
      </c>
      <c r="B631" s="189" t="s">
        <v>1155</v>
      </c>
      <c r="C631" s="155" t="s">
        <v>838</v>
      </c>
      <c r="D631" s="156">
        <v>16</v>
      </c>
      <c r="E631" s="157">
        <v>3602</v>
      </c>
      <c r="F631" s="157">
        <f t="shared" si="26"/>
        <v>3602</v>
      </c>
      <c r="G631" s="156"/>
      <c r="H631" s="158"/>
      <c r="I631" s="159"/>
      <c r="L631" s="132"/>
      <c r="M631" s="143"/>
      <c r="N631" s="132"/>
      <c r="O631" s="132"/>
    </row>
    <row r="632" spans="1:15" ht="15.75" outlineLevel="1">
      <c r="A632" s="153" t="s">
        <v>252</v>
      </c>
      <c r="B632" s="189" t="s">
        <v>1156</v>
      </c>
      <c r="C632" s="155" t="s">
        <v>838</v>
      </c>
      <c r="D632" s="156">
        <v>12</v>
      </c>
      <c r="E632" s="157">
        <v>3930</v>
      </c>
      <c r="F632" s="157">
        <f t="shared" si="26"/>
        <v>3930</v>
      </c>
      <c r="G632" s="156"/>
      <c r="H632" s="158"/>
      <c r="I632" s="159"/>
      <c r="L632" s="132"/>
      <c r="M632" s="143"/>
      <c r="N632" s="132"/>
      <c r="O632" s="132"/>
    </row>
    <row r="633" spans="1:15" ht="15.75" outlineLevel="1">
      <c r="A633" s="153" t="s">
        <v>253</v>
      </c>
      <c r="B633" s="189" t="s">
        <v>1157</v>
      </c>
      <c r="C633" s="155" t="s">
        <v>838</v>
      </c>
      <c r="D633" s="156">
        <v>2</v>
      </c>
      <c r="E633" s="157">
        <v>2265</v>
      </c>
      <c r="F633" s="157">
        <f t="shared" si="26"/>
        <v>2265</v>
      </c>
      <c r="G633" s="156"/>
      <c r="H633" s="158"/>
      <c r="I633" s="159"/>
      <c r="L633" s="132"/>
      <c r="M633" s="143"/>
      <c r="N633" s="132"/>
      <c r="O633" s="132"/>
    </row>
    <row r="634" spans="1:15" s="181" customFormat="1" ht="31.5">
      <c r="A634" s="160" t="s">
        <v>51</v>
      </c>
      <c r="B634" s="201" t="s">
        <v>1076</v>
      </c>
      <c r="C634" s="162" t="s">
        <v>838</v>
      </c>
      <c r="D634" s="163">
        <f>D635+D636</f>
        <v>2</v>
      </c>
      <c r="E634" s="164">
        <f>E635+E636</f>
        <v>2605</v>
      </c>
      <c r="F634" s="164">
        <f>F635+F636</f>
        <v>2605</v>
      </c>
      <c r="G634" s="163"/>
      <c r="H634" s="165"/>
      <c r="I634" s="166"/>
      <c r="J634" s="130"/>
      <c r="K634" s="182"/>
      <c r="L634" s="132"/>
      <c r="M634" s="143"/>
      <c r="N634" s="132"/>
      <c r="O634" s="132"/>
    </row>
    <row r="635" spans="1:15" ht="15.75" outlineLevel="1">
      <c r="A635" s="153" t="s">
        <v>52</v>
      </c>
      <c r="B635" s="189" t="s">
        <v>1078</v>
      </c>
      <c r="C635" s="155" t="s">
        <v>838</v>
      </c>
      <c r="D635" s="156">
        <v>1</v>
      </c>
      <c r="E635" s="157">
        <v>1115</v>
      </c>
      <c r="F635" s="157">
        <f t="shared" si="26"/>
        <v>1115</v>
      </c>
      <c r="G635" s="156"/>
      <c r="H635" s="158"/>
      <c r="I635" s="159"/>
      <c r="L635" s="132"/>
      <c r="M635" s="143"/>
      <c r="N635" s="132"/>
      <c r="O635" s="132"/>
    </row>
    <row r="636" spans="1:15" ht="15.75" outlineLevel="1">
      <c r="A636" s="153" t="s">
        <v>257</v>
      </c>
      <c r="B636" s="189" t="s">
        <v>1079</v>
      </c>
      <c r="C636" s="155" t="s">
        <v>838</v>
      </c>
      <c r="D636" s="156">
        <v>1</v>
      </c>
      <c r="E636" s="157">
        <v>1490</v>
      </c>
      <c r="F636" s="157">
        <f t="shared" si="26"/>
        <v>1490</v>
      </c>
      <c r="G636" s="156"/>
      <c r="H636" s="158"/>
      <c r="I636" s="159"/>
      <c r="L636" s="132"/>
      <c r="M636" s="143"/>
      <c r="N636" s="132"/>
      <c r="O636" s="132"/>
    </row>
    <row r="637" spans="1:15" s="142" customFormat="1" ht="15.75">
      <c r="A637" s="144" t="s">
        <v>144</v>
      </c>
      <c r="B637" s="152" t="s">
        <v>784</v>
      </c>
      <c r="C637" s="146"/>
      <c r="D637" s="147"/>
      <c r="E637" s="148">
        <f>E638+E662+E711+E714+E741</f>
        <v>2140026</v>
      </c>
      <c r="F637" s="148">
        <f>F638+F662+F711+F714+F741</f>
        <v>2140026</v>
      </c>
      <c r="G637" s="147"/>
      <c r="H637" s="150"/>
      <c r="I637" s="151"/>
      <c r="K637" s="143"/>
      <c r="L637" s="132"/>
      <c r="M637" s="143"/>
      <c r="N637" s="132"/>
      <c r="O637" s="132"/>
    </row>
    <row r="638" spans="1:15" s="142" customFormat="1" ht="15.75">
      <c r="A638" s="144" t="s">
        <v>3</v>
      </c>
      <c r="B638" s="152" t="s">
        <v>1158</v>
      </c>
      <c r="C638" s="146" t="s">
        <v>786</v>
      </c>
      <c r="D638" s="147">
        <f>SUM(D639:D661)</f>
        <v>23991</v>
      </c>
      <c r="E638" s="196">
        <f>SUM(E639:E661)</f>
        <v>1856210</v>
      </c>
      <c r="F638" s="196">
        <f>SUM(F639:F661)</f>
        <v>1856210</v>
      </c>
      <c r="G638" s="147"/>
      <c r="H638" s="150"/>
      <c r="I638" s="151"/>
      <c r="K638" s="143"/>
      <c r="L638" s="132"/>
      <c r="M638" s="143"/>
      <c r="N638" s="132"/>
      <c r="O638" s="132"/>
    </row>
    <row r="639" spans="1:15" ht="63" outlineLevel="1">
      <c r="A639" s="153" t="s">
        <v>20</v>
      </c>
      <c r="B639" s="184" t="s">
        <v>1159</v>
      </c>
      <c r="C639" s="155" t="s">
        <v>786</v>
      </c>
      <c r="D639" s="193">
        <v>5835</v>
      </c>
      <c r="E639" s="192">
        <v>459888</v>
      </c>
      <c r="F639" s="157">
        <f aca="true" t="shared" si="27" ref="F639:F661">E639</f>
        <v>459888</v>
      </c>
      <c r="G639" s="156"/>
      <c r="H639" s="158"/>
      <c r="I639" s="159"/>
      <c r="L639" s="132"/>
      <c r="M639" s="143"/>
      <c r="N639" s="132"/>
      <c r="O639" s="132"/>
    </row>
    <row r="640" spans="1:15" ht="78.75" outlineLevel="1">
      <c r="A640" s="153" t="s">
        <v>22</v>
      </c>
      <c r="B640" s="184" t="s">
        <v>1160</v>
      </c>
      <c r="C640" s="155" t="s">
        <v>786</v>
      </c>
      <c r="D640" s="191">
        <v>2178</v>
      </c>
      <c r="E640" s="194">
        <v>65015</v>
      </c>
      <c r="F640" s="157">
        <f t="shared" si="27"/>
        <v>65015</v>
      </c>
      <c r="G640" s="156"/>
      <c r="H640" s="158"/>
      <c r="I640" s="159"/>
      <c r="L640" s="132"/>
      <c r="M640" s="143"/>
      <c r="N640" s="132"/>
      <c r="O640" s="132"/>
    </row>
    <row r="641" spans="1:15" ht="78.75" outlineLevel="1">
      <c r="A641" s="153" t="s">
        <v>51</v>
      </c>
      <c r="B641" s="184" t="s">
        <v>1161</v>
      </c>
      <c r="C641" s="155" t="s">
        <v>786</v>
      </c>
      <c r="D641" s="191">
        <v>335</v>
      </c>
      <c r="E641" s="194">
        <v>35767</v>
      </c>
      <c r="F641" s="157">
        <f t="shared" si="27"/>
        <v>35767</v>
      </c>
      <c r="G641" s="156"/>
      <c r="H641" s="158"/>
      <c r="I641" s="159"/>
      <c r="L641" s="132"/>
      <c r="M641" s="143"/>
      <c r="N641" s="132"/>
      <c r="O641" s="132"/>
    </row>
    <row r="642" spans="1:15" ht="78.75" outlineLevel="1">
      <c r="A642" s="153" t="s">
        <v>76</v>
      </c>
      <c r="B642" s="184" t="s">
        <v>1162</v>
      </c>
      <c r="C642" s="155" t="s">
        <v>786</v>
      </c>
      <c r="D642" s="191">
        <v>614</v>
      </c>
      <c r="E642" s="194">
        <v>61962</v>
      </c>
      <c r="F642" s="157">
        <f t="shared" si="27"/>
        <v>61962</v>
      </c>
      <c r="G642" s="156"/>
      <c r="H642" s="158"/>
      <c r="I642" s="159"/>
      <c r="L642" s="132"/>
      <c r="M642" s="143"/>
      <c r="N642" s="132"/>
      <c r="O642" s="132"/>
    </row>
    <row r="643" spans="1:15" ht="94.5" outlineLevel="1">
      <c r="A643" s="153" t="s">
        <v>129</v>
      </c>
      <c r="B643" s="186" t="s">
        <v>1163</v>
      </c>
      <c r="C643" s="155" t="s">
        <v>786</v>
      </c>
      <c r="D643" s="191">
        <v>1415</v>
      </c>
      <c r="E643" s="194">
        <v>64337</v>
      </c>
      <c r="F643" s="157">
        <f t="shared" si="27"/>
        <v>64337</v>
      </c>
      <c r="G643" s="156"/>
      <c r="H643" s="158"/>
      <c r="I643" s="159"/>
      <c r="L643" s="132"/>
      <c r="M643" s="143"/>
      <c r="N643" s="132"/>
      <c r="O643" s="132"/>
    </row>
    <row r="644" spans="1:15" ht="94.5" outlineLevel="1">
      <c r="A644" s="153" t="s">
        <v>130</v>
      </c>
      <c r="B644" s="186" t="s">
        <v>1164</v>
      </c>
      <c r="C644" s="155" t="s">
        <v>786</v>
      </c>
      <c r="D644" s="191">
        <v>386</v>
      </c>
      <c r="E644" s="194">
        <v>29626</v>
      </c>
      <c r="F644" s="157">
        <f t="shared" si="27"/>
        <v>29626</v>
      </c>
      <c r="G644" s="156"/>
      <c r="H644" s="158"/>
      <c r="I644" s="159"/>
      <c r="L644" s="132"/>
      <c r="M644" s="143"/>
      <c r="N644" s="132"/>
      <c r="O644" s="132"/>
    </row>
    <row r="645" spans="1:15" ht="78.75" outlineLevel="1">
      <c r="A645" s="153" t="s">
        <v>131</v>
      </c>
      <c r="B645" s="185" t="s">
        <v>1165</v>
      </c>
      <c r="C645" s="155" t="s">
        <v>786</v>
      </c>
      <c r="D645" s="193">
        <v>901</v>
      </c>
      <c r="E645" s="192">
        <v>60729</v>
      </c>
      <c r="F645" s="157">
        <f t="shared" si="27"/>
        <v>60729</v>
      </c>
      <c r="G645" s="156"/>
      <c r="H645" s="158"/>
      <c r="I645" s="159"/>
      <c r="L645" s="132"/>
      <c r="M645" s="143"/>
      <c r="N645" s="132"/>
      <c r="O645" s="132"/>
    </row>
    <row r="646" spans="1:15" ht="63" outlineLevel="1">
      <c r="A646" s="153" t="s">
        <v>132</v>
      </c>
      <c r="B646" s="185" t="s">
        <v>1166</v>
      </c>
      <c r="C646" s="155" t="s">
        <v>786</v>
      </c>
      <c r="D646" s="193">
        <v>935</v>
      </c>
      <c r="E646" s="192">
        <v>48024</v>
      </c>
      <c r="F646" s="157">
        <f t="shared" si="27"/>
        <v>48024</v>
      </c>
      <c r="G646" s="156"/>
      <c r="H646" s="158"/>
      <c r="I646" s="159"/>
      <c r="L646" s="132"/>
      <c r="M646" s="143"/>
      <c r="N646" s="132"/>
      <c r="O646" s="132"/>
    </row>
    <row r="647" spans="1:15" ht="78.75" outlineLevel="1">
      <c r="A647" s="153" t="s">
        <v>133</v>
      </c>
      <c r="B647" s="185" t="s">
        <v>1167</v>
      </c>
      <c r="C647" s="155" t="s">
        <v>786</v>
      </c>
      <c r="D647" s="193">
        <v>662</v>
      </c>
      <c r="E647" s="192">
        <v>47675</v>
      </c>
      <c r="F647" s="157">
        <f t="shared" si="27"/>
        <v>47675</v>
      </c>
      <c r="G647" s="156"/>
      <c r="H647" s="158"/>
      <c r="I647" s="159"/>
      <c r="L647" s="132"/>
      <c r="M647" s="143"/>
      <c r="N647" s="132"/>
      <c r="O647" s="132"/>
    </row>
    <row r="648" spans="1:15" ht="110.25" outlineLevel="1">
      <c r="A648" s="153" t="s">
        <v>134</v>
      </c>
      <c r="B648" s="185" t="s">
        <v>1168</v>
      </c>
      <c r="C648" s="155" t="s">
        <v>786</v>
      </c>
      <c r="D648" s="193">
        <v>1046</v>
      </c>
      <c r="E648" s="192">
        <v>67759</v>
      </c>
      <c r="F648" s="157">
        <f t="shared" si="27"/>
        <v>67759</v>
      </c>
      <c r="G648" s="156"/>
      <c r="H648" s="158"/>
      <c r="I648" s="159"/>
      <c r="L648" s="132"/>
      <c r="M648" s="143"/>
      <c r="N648" s="132"/>
      <c r="O648" s="132"/>
    </row>
    <row r="649" spans="1:15" ht="63" outlineLevel="1">
      <c r="A649" s="153" t="s">
        <v>135</v>
      </c>
      <c r="B649" s="185" t="s">
        <v>1169</v>
      </c>
      <c r="C649" s="155" t="s">
        <v>786</v>
      </c>
      <c r="D649" s="193">
        <v>117</v>
      </c>
      <c r="E649" s="192">
        <v>6653</v>
      </c>
      <c r="F649" s="157">
        <f t="shared" si="27"/>
        <v>6653</v>
      </c>
      <c r="G649" s="156"/>
      <c r="H649" s="158"/>
      <c r="I649" s="159"/>
      <c r="L649" s="132"/>
      <c r="M649" s="143"/>
      <c r="N649" s="132"/>
      <c r="O649" s="132"/>
    </row>
    <row r="650" spans="1:15" ht="78.75" outlineLevel="1">
      <c r="A650" s="153" t="s">
        <v>136</v>
      </c>
      <c r="B650" s="185" t="s">
        <v>1170</v>
      </c>
      <c r="C650" s="155" t="s">
        <v>786</v>
      </c>
      <c r="D650" s="193">
        <v>244</v>
      </c>
      <c r="E650" s="192">
        <v>23889</v>
      </c>
      <c r="F650" s="157">
        <f t="shared" si="27"/>
        <v>23889</v>
      </c>
      <c r="G650" s="156"/>
      <c r="H650" s="158"/>
      <c r="I650" s="159"/>
      <c r="L650" s="132"/>
      <c r="M650" s="143"/>
      <c r="N650" s="132"/>
      <c r="O650" s="132"/>
    </row>
    <row r="651" spans="1:15" ht="94.5" outlineLevel="1">
      <c r="A651" s="153" t="s">
        <v>137</v>
      </c>
      <c r="B651" s="185" t="s">
        <v>1171</v>
      </c>
      <c r="C651" s="155" t="s">
        <v>786</v>
      </c>
      <c r="D651" s="193">
        <v>1283</v>
      </c>
      <c r="E651" s="192">
        <v>80169</v>
      </c>
      <c r="F651" s="157">
        <f t="shared" si="27"/>
        <v>80169</v>
      </c>
      <c r="G651" s="156"/>
      <c r="H651" s="158"/>
      <c r="I651" s="159"/>
      <c r="L651" s="132"/>
      <c r="M651" s="143"/>
      <c r="N651" s="132"/>
      <c r="O651" s="132"/>
    </row>
    <row r="652" spans="1:15" ht="78.75" outlineLevel="1">
      <c r="A652" s="153" t="s">
        <v>138</v>
      </c>
      <c r="B652" s="185" t="s">
        <v>1172</v>
      </c>
      <c r="C652" s="155" t="s">
        <v>786</v>
      </c>
      <c r="D652" s="193">
        <v>453</v>
      </c>
      <c r="E652" s="192">
        <v>52695</v>
      </c>
      <c r="F652" s="157">
        <f t="shared" si="27"/>
        <v>52695</v>
      </c>
      <c r="G652" s="156"/>
      <c r="H652" s="158"/>
      <c r="I652" s="159"/>
      <c r="L652" s="132"/>
      <c r="M652" s="143"/>
      <c r="N652" s="132"/>
      <c r="O652" s="132"/>
    </row>
    <row r="653" spans="1:15" ht="63" outlineLevel="1">
      <c r="A653" s="153" t="s">
        <v>139</v>
      </c>
      <c r="B653" s="185" t="s">
        <v>1173</v>
      </c>
      <c r="C653" s="155" t="s">
        <v>786</v>
      </c>
      <c r="D653" s="193">
        <v>469</v>
      </c>
      <c r="E653" s="192">
        <v>66524</v>
      </c>
      <c r="F653" s="157">
        <f t="shared" si="27"/>
        <v>66524</v>
      </c>
      <c r="G653" s="156"/>
      <c r="H653" s="158"/>
      <c r="I653" s="159"/>
      <c r="L653" s="132"/>
      <c r="M653" s="143"/>
      <c r="N653" s="132"/>
      <c r="O653" s="132"/>
    </row>
    <row r="654" spans="1:15" ht="63" outlineLevel="1">
      <c r="A654" s="153" t="s">
        <v>140</v>
      </c>
      <c r="B654" s="185" t="s">
        <v>1174</v>
      </c>
      <c r="C654" s="155" t="s">
        <v>786</v>
      </c>
      <c r="D654" s="193">
        <v>135</v>
      </c>
      <c r="E654" s="192">
        <v>6805</v>
      </c>
      <c r="F654" s="157">
        <f t="shared" si="27"/>
        <v>6805</v>
      </c>
      <c r="G654" s="156"/>
      <c r="H654" s="158"/>
      <c r="I654" s="159"/>
      <c r="L654" s="132"/>
      <c r="M654" s="143"/>
      <c r="N654" s="132"/>
      <c r="O654" s="132"/>
    </row>
    <row r="655" spans="1:15" ht="63" outlineLevel="1">
      <c r="A655" s="153" t="s">
        <v>156</v>
      </c>
      <c r="B655" s="185" t="s">
        <v>1175</v>
      </c>
      <c r="C655" s="155" t="s">
        <v>786</v>
      </c>
      <c r="D655" s="193">
        <v>393</v>
      </c>
      <c r="E655" s="192">
        <v>38940</v>
      </c>
      <c r="F655" s="157">
        <f t="shared" si="27"/>
        <v>38940</v>
      </c>
      <c r="G655" s="156"/>
      <c r="H655" s="158"/>
      <c r="I655" s="159"/>
      <c r="L655" s="132"/>
      <c r="M655" s="143"/>
      <c r="N655" s="132"/>
      <c r="O655" s="132"/>
    </row>
    <row r="656" spans="1:15" ht="63" outlineLevel="1">
      <c r="A656" s="153" t="s">
        <v>157</v>
      </c>
      <c r="B656" s="209" t="s">
        <v>1176</v>
      </c>
      <c r="C656" s="155" t="s">
        <v>786</v>
      </c>
      <c r="D656" s="193">
        <v>223</v>
      </c>
      <c r="E656" s="192">
        <v>32070</v>
      </c>
      <c r="F656" s="157">
        <f t="shared" si="27"/>
        <v>32070</v>
      </c>
      <c r="G656" s="156"/>
      <c r="H656" s="158"/>
      <c r="I656" s="159"/>
      <c r="L656" s="132"/>
      <c r="M656" s="143"/>
      <c r="N656" s="132"/>
      <c r="O656" s="132"/>
    </row>
    <row r="657" spans="1:15" ht="63" outlineLevel="1">
      <c r="A657" s="153" t="s">
        <v>448</v>
      </c>
      <c r="B657" s="184" t="s">
        <v>1177</v>
      </c>
      <c r="C657" s="155" t="s">
        <v>786</v>
      </c>
      <c r="D657" s="191">
        <v>1304</v>
      </c>
      <c r="E657" s="194">
        <v>71165</v>
      </c>
      <c r="F657" s="157">
        <f t="shared" si="27"/>
        <v>71165</v>
      </c>
      <c r="G657" s="156"/>
      <c r="H657" s="158"/>
      <c r="I657" s="159"/>
      <c r="L657" s="132"/>
      <c r="M657" s="143"/>
      <c r="N657" s="132"/>
      <c r="O657" s="132"/>
    </row>
    <row r="658" spans="1:15" ht="78.75" outlineLevel="1">
      <c r="A658" s="153" t="s">
        <v>449</v>
      </c>
      <c r="B658" s="184" t="s">
        <v>1178</v>
      </c>
      <c r="C658" s="155" t="s">
        <v>786</v>
      </c>
      <c r="D658" s="191">
        <v>352</v>
      </c>
      <c r="E658" s="194">
        <v>27043</v>
      </c>
      <c r="F658" s="157">
        <f t="shared" si="27"/>
        <v>27043</v>
      </c>
      <c r="G658" s="156"/>
      <c r="H658" s="158"/>
      <c r="I658" s="159"/>
      <c r="L658" s="132"/>
      <c r="M658" s="143"/>
      <c r="N658" s="132"/>
      <c r="O658" s="132"/>
    </row>
    <row r="659" spans="1:15" ht="63" outlineLevel="1">
      <c r="A659" s="153" t="s">
        <v>450</v>
      </c>
      <c r="B659" s="185" t="s">
        <v>1179</v>
      </c>
      <c r="C659" s="155" t="s">
        <v>786</v>
      </c>
      <c r="D659" s="193">
        <v>592</v>
      </c>
      <c r="E659" s="192">
        <v>29560</v>
      </c>
      <c r="F659" s="157">
        <f t="shared" si="27"/>
        <v>29560</v>
      </c>
      <c r="G659" s="156"/>
      <c r="H659" s="158"/>
      <c r="I659" s="159"/>
      <c r="L659" s="132"/>
      <c r="M659" s="143"/>
      <c r="N659" s="132"/>
      <c r="O659" s="132"/>
    </row>
    <row r="660" spans="1:15" ht="63" outlineLevel="1">
      <c r="A660" s="153" t="s">
        <v>451</v>
      </c>
      <c r="B660" s="154" t="s">
        <v>1180</v>
      </c>
      <c r="C660" s="155" t="s">
        <v>786</v>
      </c>
      <c r="D660" s="205">
        <v>1416</v>
      </c>
      <c r="E660" s="206">
        <v>118390</v>
      </c>
      <c r="F660" s="157">
        <f t="shared" si="27"/>
        <v>118390</v>
      </c>
      <c r="G660" s="156"/>
      <c r="H660" s="158"/>
      <c r="I660" s="159"/>
      <c r="L660" s="132"/>
      <c r="M660" s="143"/>
      <c r="N660" s="132"/>
      <c r="O660" s="132"/>
    </row>
    <row r="661" spans="1:15" ht="63" outlineLevel="1">
      <c r="A661" s="153" t="s">
        <v>452</v>
      </c>
      <c r="B661" s="154" t="s">
        <v>1181</v>
      </c>
      <c r="C661" s="155" t="s">
        <v>786</v>
      </c>
      <c r="D661" s="210">
        <v>2703</v>
      </c>
      <c r="E661" s="206">
        <v>361525</v>
      </c>
      <c r="F661" s="157">
        <f t="shared" si="27"/>
        <v>361525</v>
      </c>
      <c r="G661" s="156"/>
      <c r="H661" s="158"/>
      <c r="I661" s="159"/>
      <c r="L661" s="132"/>
      <c r="M661" s="143"/>
      <c r="N661" s="132"/>
      <c r="O661" s="132"/>
    </row>
    <row r="662" spans="1:15" s="142" customFormat="1" ht="31.5">
      <c r="A662" s="144" t="s">
        <v>4</v>
      </c>
      <c r="B662" s="152" t="s">
        <v>801</v>
      </c>
      <c r="C662" s="146"/>
      <c r="D662" s="147"/>
      <c r="E662" s="148">
        <f>E663+E687</f>
        <v>65220</v>
      </c>
      <c r="F662" s="148">
        <f>F663+F687</f>
        <v>65220</v>
      </c>
      <c r="G662" s="147"/>
      <c r="H662" s="150"/>
      <c r="I662" s="151"/>
      <c r="K662" s="143"/>
      <c r="L662" s="132"/>
      <c r="M662" s="143"/>
      <c r="N662" s="132"/>
      <c r="O662" s="132"/>
    </row>
    <row r="663" spans="1:15" s="181" customFormat="1" ht="31.5">
      <c r="A663" s="160" t="s">
        <v>15</v>
      </c>
      <c r="B663" s="161" t="s">
        <v>802</v>
      </c>
      <c r="C663" s="162" t="s">
        <v>782</v>
      </c>
      <c r="D663" s="163">
        <f>SUM(D664:D686)</f>
        <v>23</v>
      </c>
      <c r="E663" s="187">
        <f>SUM(E664:E686)</f>
        <v>53075</v>
      </c>
      <c r="F663" s="187">
        <f>SUM(F664:F686)</f>
        <v>53075</v>
      </c>
      <c r="G663" s="211"/>
      <c r="H663" s="165"/>
      <c r="I663" s="166"/>
      <c r="K663" s="182"/>
      <c r="L663" s="132"/>
      <c r="M663" s="143"/>
      <c r="N663" s="132"/>
      <c r="O663" s="132"/>
    </row>
    <row r="664" spans="1:15" ht="63" outlineLevel="1">
      <c r="A664" s="153" t="s">
        <v>16</v>
      </c>
      <c r="B664" s="184" t="s">
        <v>1159</v>
      </c>
      <c r="C664" s="155" t="s">
        <v>782</v>
      </c>
      <c r="D664" s="156">
        <v>1</v>
      </c>
      <c r="E664" s="192">
        <v>6213</v>
      </c>
      <c r="F664" s="157">
        <f aca="true" t="shared" si="28" ref="F664:F727">E664</f>
        <v>6213</v>
      </c>
      <c r="G664" s="156"/>
      <c r="H664" s="158"/>
      <c r="I664" s="159"/>
      <c r="L664" s="132"/>
      <c r="M664" s="143"/>
      <c r="N664" s="132"/>
      <c r="O664" s="132"/>
    </row>
    <row r="665" spans="1:15" ht="78.75" outlineLevel="1">
      <c r="A665" s="153" t="s">
        <v>54</v>
      </c>
      <c r="B665" s="184" t="s">
        <v>1160</v>
      </c>
      <c r="C665" s="155" t="s">
        <v>782</v>
      </c>
      <c r="D665" s="156">
        <v>1</v>
      </c>
      <c r="E665" s="194">
        <v>2106</v>
      </c>
      <c r="F665" s="157">
        <f t="shared" si="28"/>
        <v>2106</v>
      </c>
      <c r="G665" s="156"/>
      <c r="H665" s="158"/>
      <c r="I665" s="159"/>
      <c r="L665" s="132"/>
      <c r="M665" s="143"/>
      <c r="N665" s="132"/>
      <c r="O665" s="132"/>
    </row>
    <row r="666" spans="1:15" ht="78.75" outlineLevel="1">
      <c r="A666" s="153" t="s">
        <v>70</v>
      </c>
      <c r="B666" s="184" t="s">
        <v>1161</v>
      </c>
      <c r="C666" s="155" t="s">
        <v>782</v>
      </c>
      <c r="D666" s="156">
        <v>1</v>
      </c>
      <c r="E666" s="194">
        <v>1159</v>
      </c>
      <c r="F666" s="157">
        <f t="shared" si="28"/>
        <v>1159</v>
      </c>
      <c r="G666" s="156"/>
      <c r="H666" s="158"/>
      <c r="I666" s="159"/>
      <c r="L666" s="132"/>
      <c r="M666" s="143"/>
      <c r="N666" s="132"/>
      <c r="O666" s="132"/>
    </row>
    <row r="667" spans="1:15" ht="78.75" outlineLevel="1">
      <c r="A667" s="153" t="s">
        <v>77</v>
      </c>
      <c r="B667" s="184" t="s">
        <v>1162</v>
      </c>
      <c r="C667" s="155" t="s">
        <v>782</v>
      </c>
      <c r="D667" s="156">
        <v>1</v>
      </c>
      <c r="E667" s="194">
        <v>2008</v>
      </c>
      <c r="F667" s="157">
        <f t="shared" si="28"/>
        <v>2008</v>
      </c>
      <c r="G667" s="156"/>
      <c r="H667" s="158"/>
      <c r="I667" s="159"/>
      <c r="L667" s="132"/>
      <c r="M667" s="143"/>
      <c r="N667" s="132"/>
      <c r="O667" s="132"/>
    </row>
    <row r="668" spans="1:15" ht="94.5" outlineLevel="1">
      <c r="A668" s="153" t="s">
        <v>160</v>
      </c>
      <c r="B668" s="186" t="s">
        <v>1163</v>
      </c>
      <c r="C668" s="155" t="s">
        <v>782</v>
      </c>
      <c r="D668" s="156">
        <v>1</v>
      </c>
      <c r="E668" s="194">
        <v>2085</v>
      </c>
      <c r="F668" s="157">
        <f t="shared" si="28"/>
        <v>2085</v>
      </c>
      <c r="G668" s="156"/>
      <c r="H668" s="158"/>
      <c r="I668" s="159"/>
      <c r="L668" s="132"/>
      <c r="M668" s="143"/>
      <c r="N668" s="132"/>
      <c r="O668" s="132"/>
    </row>
    <row r="669" spans="1:15" ht="94.5" outlineLevel="1">
      <c r="A669" s="153" t="s">
        <v>161</v>
      </c>
      <c r="B669" s="186" t="s">
        <v>1164</v>
      </c>
      <c r="C669" s="155" t="s">
        <v>782</v>
      </c>
      <c r="D669" s="156">
        <v>1</v>
      </c>
      <c r="E669" s="194">
        <v>960</v>
      </c>
      <c r="F669" s="157">
        <f t="shared" si="28"/>
        <v>960</v>
      </c>
      <c r="G669" s="156"/>
      <c r="H669" s="158"/>
      <c r="I669" s="159"/>
      <c r="L669" s="132"/>
      <c r="M669" s="143"/>
      <c r="N669" s="132"/>
      <c r="O669" s="132"/>
    </row>
    <row r="670" spans="1:15" ht="78.75" outlineLevel="1">
      <c r="A670" s="153" t="s">
        <v>162</v>
      </c>
      <c r="B670" s="185" t="s">
        <v>1165</v>
      </c>
      <c r="C670" s="155" t="s">
        <v>782</v>
      </c>
      <c r="D670" s="156">
        <v>1</v>
      </c>
      <c r="E670" s="192">
        <v>2951</v>
      </c>
      <c r="F670" s="157">
        <f t="shared" si="28"/>
        <v>2951</v>
      </c>
      <c r="G670" s="156"/>
      <c r="H670" s="158"/>
      <c r="I670" s="159"/>
      <c r="L670" s="132"/>
      <c r="M670" s="143"/>
      <c r="N670" s="132"/>
      <c r="O670" s="132"/>
    </row>
    <row r="671" spans="1:15" ht="63" outlineLevel="1">
      <c r="A671" s="153" t="s">
        <v>163</v>
      </c>
      <c r="B671" s="185" t="s">
        <v>1166</v>
      </c>
      <c r="C671" s="155" t="s">
        <v>782</v>
      </c>
      <c r="D671" s="156">
        <v>1</v>
      </c>
      <c r="E671" s="192">
        <v>2334</v>
      </c>
      <c r="F671" s="157">
        <f t="shared" si="28"/>
        <v>2334</v>
      </c>
      <c r="G671" s="156"/>
      <c r="H671" s="158"/>
      <c r="I671" s="159"/>
      <c r="L671" s="132"/>
      <c r="M671" s="143"/>
      <c r="N671" s="132"/>
      <c r="O671" s="132"/>
    </row>
    <row r="672" spans="1:15" ht="78.75" outlineLevel="1">
      <c r="A672" s="153" t="s">
        <v>164</v>
      </c>
      <c r="B672" s="185" t="s">
        <v>1167</v>
      </c>
      <c r="C672" s="155" t="s">
        <v>782</v>
      </c>
      <c r="D672" s="156">
        <v>1</v>
      </c>
      <c r="E672" s="192">
        <v>2317</v>
      </c>
      <c r="F672" s="157">
        <f t="shared" si="28"/>
        <v>2317</v>
      </c>
      <c r="G672" s="156"/>
      <c r="H672" s="158"/>
      <c r="I672" s="159"/>
      <c r="L672" s="132"/>
      <c r="M672" s="143"/>
      <c r="N672" s="132"/>
      <c r="O672" s="132"/>
    </row>
    <row r="673" spans="1:15" ht="110.25" outlineLevel="1">
      <c r="A673" s="153" t="s">
        <v>165</v>
      </c>
      <c r="B673" s="185" t="s">
        <v>1168</v>
      </c>
      <c r="C673" s="155" t="s">
        <v>782</v>
      </c>
      <c r="D673" s="156">
        <v>1</v>
      </c>
      <c r="E673" s="192">
        <v>3293</v>
      </c>
      <c r="F673" s="157">
        <f t="shared" si="28"/>
        <v>3293</v>
      </c>
      <c r="G673" s="156"/>
      <c r="H673" s="158"/>
      <c r="I673" s="159"/>
      <c r="L673" s="132"/>
      <c r="M673" s="143"/>
      <c r="N673" s="132"/>
      <c r="O673" s="132"/>
    </row>
    <row r="674" spans="1:15" ht="63" outlineLevel="1">
      <c r="A674" s="153" t="s">
        <v>166</v>
      </c>
      <c r="B674" s="185" t="s">
        <v>1169</v>
      </c>
      <c r="C674" s="155" t="s">
        <v>782</v>
      </c>
      <c r="D674" s="156">
        <v>1</v>
      </c>
      <c r="E674" s="192">
        <v>323</v>
      </c>
      <c r="F674" s="157">
        <f t="shared" si="28"/>
        <v>323</v>
      </c>
      <c r="G674" s="156"/>
      <c r="H674" s="158"/>
      <c r="I674" s="159"/>
      <c r="L674" s="132"/>
      <c r="M674" s="143"/>
      <c r="N674" s="132"/>
      <c r="O674" s="132"/>
    </row>
    <row r="675" spans="1:15" ht="78.75" outlineLevel="1">
      <c r="A675" s="153" t="s">
        <v>167</v>
      </c>
      <c r="B675" s="185" t="s">
        <v>1170</v>
      </c>
      <c r="C675" s="155" t="s">
        <v>782</v>
      </c>
      <c r="D675" s="156">
        <v>1</v>
      </c>
      <c r="E675" s="192">
        <v>1161</v>
      </c>
      <c r="F675" s="157">
        <f t="shared" si="28"/>
        <v>1161</v>
      </c>
      <c r="G675" s="156"/>
      <c r="H675" s="158"/>
      <c r="I675" s="159"/>
      <c r="L675" s="132"/>
      <c r="M675" s="143"/>
      <c r="N675" s="132"/>
      <c r="O675" s="132"/>
    </row>
    <row r="676" spans="1:15" ht="94.5" outlineLevel="1">
      <c r="A676" s="153" t="s">
        <v>168</v>
      </c>
      <c r="B676" s="185" t="s">
        <v>1171</v>
      </c>
      <c r="C676" s="155" t="s">
        <v>782</v>
      </c>
      <c r="D676" s="156">
        <v>1</v>
      </c>
      <c r="E676" s="192">
        <v>3896</v>
      </c>
      <c r="F676" s="157">
        <f t="shared" si="28"/>
        <v>3896</v>
      </c>
      <c r="G676" s="156"/>
      <c r="H676" s="158"/>
      <c r="I676" s="159"/>
      <c r="L676" s="132"/>
      <c r="M676" s="143"/>
      <c r="N676" s="132"/>
      <c r="O676" s="132"/>
    </row>
    <row r="677" spans="1:15" ht="78.75" outlineLevel="1">
      <c r="A677" s="153" t="s">
        <v>169</v>
      </c>
      <c r="B677" s="185" t="s">
        <v>1172</v>
      </c>
      <c r="C677" s="155" t="s">
        <v>782</v>
      </c>
      <c r="D677" s="156">
        <v>1</v>
      </c>
      <c r="E677" s="192">
        <v>2561</v>
      </c>
      <c r="F677" s="157">
        <f t="shared" si="28"/>
        <v>2561</v>
      </c>
      <c r="G677" s="156"/>
      <c r="H677" s="158"/>
      <c r="I677" s="159"/>
      <c r="L677" s="132"/>
      <c r="M677" s="143"/>
      <c r="N677" s="132"/>
      <c r="O677" s="132"/>
    </row>
    <row r="678" spans="1:15" ht="63" outlineLevel="1">
      <c r="A678" s="153" t="s">
        <v>170</v>
      </c>
      <c r="B678" s="185" t="s">
        <v>1173</v>
      </c>
      <c r="C678" s="155" t="s">
        <v>782</v>
      </c>
      <c r="D678" s="156">
        <v>1</v>
      </c>
      <c r="E678" s="192">
        <v>3233</v>
      </c>
      <c r="F678" s="157">
        <f t="shared" si="28"/>
        <v>3233</v>
      </c>
      <c r="G678" s="156"/>
      <c r="H678" s="158"/>
      <c r="I678" s="159"/>
      <c r="L678" s="132"/>
      <c r="M678" s="143"/>
      <c r="N678" s="132"/>
      <c r="O678" s="132"/>
    </row>
    <row r="679" spans="1:15" ht="63" outlineLevel="1">
      <c r="A679" s="153" t="s">
        <v>171</v>
      </c>
      <c r="B679" s="185" t="s">
        <v>1174</v>
      </c>
      <c r="C679" s="155" t="s">
        <v>782</v>
      </c>
      <c r="D679" s="156">
        <v>1</v>
      </c>
      <c r="E679" s="192">
        <v>331</v>
      </c>
      <c r="F679" s="157">
        <f t="shared" si="28"/>
        <v>331</v>
      </c>
      <c r="G679" s="156"/>
      <c r="H679" s="158"/>
      <c r="I679" s="159"/>
      <c r="L679" s="132"/>
      <c r="M679" s="143"/>
      <c r="N679" s="132"/>
      <c r="O679" s="132"/>
    </row>
    <row r="680" spans="1:15" ht="63" outlineLevel="1">
      <c r="A680" s="153" t="s">
        <v>172</v>
      </c>
      <c r="B680" s="185" t="s">
        <v>1175</v>
      </c>
      <c r="C680" s="155" t="s">
        <v>782</v>
      </c>
      <c r="D680" s="156">
        <v>1</v>
      </c>
      <c r="E680" s="192">
        <v>1892</v>
      </c>
      <c r="F680" s="157">
        <f t="shared" si="28"/>
        <v>1892</v>
      </c>
      <c r="G680" s="156"/>
      <c r="H680" s="158"/>
      <c r="I680" s="159"/>
      <c r="L680" s="132"/>
      <c r="M680" s="143"/>
      <c r="N680" s="132"/>
      <c r="O680" s="132"/>
    </row>
    <row r="681" spans="1:15" ht="63" outlineLevel="1">
      <c r="A681" s="153" t="s">
        <v>173</v>
      </c>
      <c r="B681" s="209" t="s">
        <v>1176</v>
      </c>
      <c r="C681" s="155" t="s">
        <v>782</v>
      </c>
      <c r="D681" s="156">
        <v>1</v>
      </c>
      <c r="E681" s="192">
        <v>1559</v>
      </c>
      <c r="F681" s="157">
        <f t="shared" si="28"/>
        <v>1559</v>
      </c>
      <c r="G681" s="156"/>
      <c r="H681" s="158"/>
      <c r="I681" s="159"/>
      <c r="L681" s="132"/>
      <c r="M681" s="143"/>
      <c r="N681" s="132"/>
      <c r="O681" s="132"/>
    </row>
    <row r="682" spans="1:15" ht="63" outlineLevel="1">
      <c r="A682" s="153" t="s">
        <v>453</v>
      </c>
      <c r="B682" s="184" t="s">
        <v>1177</v>
      </c>
      <c r="C682" s="155" t="s">
        <v>782</v>
      </c>
      <c r="D682" s="156">
        <v>1</v>
      </c>
      <c r="E682" s="194">
        <v>3459</v>
      </c>
      <c r="F682" s="157">
        <f t="shared" si="28"/>
        <v>3459</v>
      </c>
      <c r="G682" s="156"/>
      <c r="H682" s="158"/>
      <c r="I682" s="159"/>
      <c r="L682" s="132"/>
      <c r="M682" s="143"/>
      <c r="N682" s="132"/>
      <c r="O682" s="132"/>
    </row>
    <row r="683" spans="1:15" ht="78.75" outlineLevel="1">
      <c r="A683" s="153" t="s">
        <v>454</v>
      </c>
      <c r="B683" s="184" t="s">
        <v>1178</v>
      </c>
      <c r="C683" s="155" t="s">
        <v>782</v>
      </c>
      <c r="D683" s="156">
        <v>1</v>
      </c>
      <c r="E683" s="194">
        <v>1314</v>
      </c>
      <c r="F683" s="157">
        <f t="shared" si="28"/>
        <v>1314</v>
      </c>
      <c r="G683" s="156"/>
      <c r="H683" s="158"/>
      <c r="I683" s="159"/>
      <c r="L683" s="132"/>
      <c r="M683" s="143"/>
      <c r="N683" s="132"/>
      <c r="O683" s="132"/>
    </row>
    <row r="684" spans="1:15" ht="63" outlineLevel="1">
      <c r="A684" s="153" t="s">
        <v>455</v>
      </c>
      <c r="B684" s="185" t="s">
        <v>1179</v>
      </c>
      <c r="C684" s="155" t="s">
        <v>782</v>
      </c>
      <c r="D684" s="156">
        <v>1</v>
      </c>
      <c r="E684" s="192">
        <v>1437</v>
      </c>
      <c r="F684" s="157">
        <f t="shared" si="28"/>
        <v>1437</v>
      </c>
      <c r="G684" s="156"/>
      <c r="H684" s="158"/>
      <c r="I684" s="159"/>
      <c r="L684" s="132"/>
      <c r="M684" s="143"/>
      <c r="N684" s="132"/>
      <c r="O684" s="132"/>
    </row>
    <row r="685" spans="1:15" ht="63" outlineLevel="1">
      <c r="A685" s="153" t="s">
        <v>456</v>
      </c>
      <c r="B685" s="154" t="s">
        <v>1180</v>
      </c>
      <c r="C685" s="155" t="s">
        <v>782</v>
      </c>
      <c r="D685" s="156">
        <v>1</v>
      </c>
      <c r="E685" s="206">
        <v>1599</v>
      </c>
      <c r="F685" s="157">
        <f t="shared" si="28"/>
        <v>1599</v>
      </c>
      <c r="G685" s="156"/>
      <c r="H685" s="158"/>
      <c r="I685" s="159"/>
      <c r="L685" s="132"/>
      <c r="M685" s="143"/>
      <c r="N685" s="132"/>
      <c r="O685" s="132"/>
    </row>
    <row r="686" spans="1:15" ht="63" outlineLevel="1">
      <c r="A686" s="153" t="s">
        <v>457</v>
      </c>
      <c r="B686" s="154" t="s">
        <v>1181</v>
      </c>
      <c r="C686" s="155" t="s">
        <v>782</v>
      </c>
      <c r="D686" s="156">
        <v>1</v>
      </c>
      <c r="E686" s="206">
        <v>4884</v>
      </c>
      <c r="F686" s="157">
        <f t="shared" si="28"/>
        <v>4884</v>
      </c>
      <c r="G686" s="156"/>
      <c r="H686" s="158"/>
      <c r="I686" s="159"/>
      <c r="L686" s="132"/>
      <c r="M686" s="143"/>
      <c r="N686" s="132"/>
      <c r="O686" s="132"/>
    </row>
    <row r="687" spans="1:15" s="181" customFormat="1" ht="31.5">
      <c r="A687" s="160" t="s">
        <v>17</v>
      </c>
      <c r="B687" s="161" t="s">
        <v>803</v>
      </c>
      <c r="C687" s="162" t="s">
        <v>782</v>
      </c>
      <c r="D687" s="163">
        <f>SUM(D688:D710)</f>
        <v>23</v>
      </c>
      <c r="E687" s="187">
        <f>SUM(E688:E710)</f>
        <v>12145</v>
      </c>
      <c r="F687" s="187">
        <f>SUM(F688:F710)</f>
        <v>12145</v>
      </c>
      <c r="G687" s="163"/>
      <c r="H687" s="165"/>
      <c r="I687" s="166"/>
      <c r="K687" s="182"/>
      <c r="L687" s="132"/>
      <c r="M687" s="143"/>
      <c r="N687" s="132"/>
      <c r="O687" s="132"/>
    </row>
    <row r="688" spans="1:15" ht="63" outlineLevel="1">
      <c r="A688" s="153" t="s">
        <v>18</v>
      </c>
      <c r="B688" s="184" t="s">
        <v>1159</v>
      </c>
      <c r="C688" s="155" t="s">
        <v>782</v>
      </c>
      <c r="D688" s="156">
        <v>1</v>
      </c>
      <c r="E688" s="192">
        <v>920</v>
      </c>
      <c r="F688" s="157">
        <f t="shared" si="28"/>
        <v>920</v>
      </c>
      <c r="G688" s="156"/>
      <c r="H688" s="158"/>
      <c r="I688" s="159"/>
      <c r="L688" s="132"/>
      <c r="M688" s="143"/>
      <c r="N688" s="132"/>
      <c r="O688" s="132"/>
    </row>
    <row r="689" spans="1:15" ht="78.75" outlineLevel="1">
      <c r="A689" s="153" t="s">
        <v>71</v>
      </c>
      <c r="B689" s="184" t="s">
        <v>1160</v>
      </c>
      <c r="C689" s="155" t="s">
        <v>782</v>
      </c>
      <c r="D689" s="156">
        <v>1</v>
      </c>
      <c r="E689" s="194">
        <v>728</v>
      </c>
      <c r="F689" s="157">
        <f t="shared" si="28"/>
        <v>728</v>
      </c>
      <c r="G689" s="156"/>
      <c r="H689" s="158"/>
      <c r="I689" s="159"/>
      <c r="L689" s="132"/>
      <c r="M689" s="143"/>
      <c r="N689" s="132"/>
      <c r="O689" s="132"/>
    </row>
    <row r="690" spans="1:15" ht="78.75" outlineLevel="1">
      <c r="A690" s="153" t="s">
        <v>72</v>
      </c>
      <c r="B690" s="184" t="s">
        <v>1161</v>
      </c>
      <c r="C690" s="155" t="s">
        <v>782</v>
      </c>
      <c r="D690" s="156">
        <v>1</v>
      </c>
      <c r="E690" s="194">
        <v>401</v>
      </c>
      <c r="F690" s="157">
        <f t="shared" si="28"/>
        <v>401</v>
      </c>
      <c r="G690" s="156"/>
      <c r="H690" s="158"/>
      <c r="I690" s="159"/>
      <c r="L690" s="132"/>
      <c r="M690" s="143"/>
      <c r="N690" s="132"/>
      <c r="O690" s="132"/>
    </row>
    <row r="691" spans="1:15" ht="78.75" outlineLevel="1">
      <c r="A691" s="153" t="s">
        <v>78</v>
      </c>
      <c r="B691" s="184" t="s">
        <v>1162</v>
      </c>
      <c r="C691" s="155" t="s">
        <v>782</v>
      </c>
      <c r="D691" s="156">
        <v>1</v>
      </c>
      <c r="E691" s="194">
        <v>694</v>
      </c>
      <c r="F691" s="157">
        <f t="shared" si="28"/>
        <v>694</v>
      </c>
      <c r="G691" s="156"/>
      <c r="H691" s="158"/>
      <c r="I691" s="159"/>
      <c r="L691" s="132"/>
      <c r="M691" s="143"/>
      <c r="N691" s="132"/>
      <c r="O691" s="132"/>
    </row>
    <row r="692" spans="1:15" ht="94.5" outlineLevel="1">
      <c r="A692" s="153" t="s">
        <v>175</v>
      </c>
      <c r="B692" s="186" t="s">
        <v>1163</v>
      </c>
      <c r="C692" s="155" t="s">
        <v>782</v>
      </c>
      <c r="D692" s="156">
        <v>1</v>
      </c>
      <c r="E692" s="194">
        <v>721</v>
      </c>
      <c r="F692" s="157">
        <f t="shared" si="28"/>
        <v>721</v>
      </c>
      <c r="G692" s="156"/>
      <c r="H692" s="158"/>
      <c r="I692" s="159"/>
      <c r="L692" s="132"/>
      <c r="M692" s="143"/>
      <c r="N692" s="132"/>
      <c r="O692" s="132"/>
    </row>
    <row r="693" spans="1:15" ht="94.5" outlineLevel="1">
      <c r="A693" s="153" t="s">
        <v>176</v>
      </c>
      <c r="B693" s="186" t="s">
        <v>1164</v>
      </c>
      <c r="C693" s="155" t="s">
        <v>782</v>
      </c>
      <c r="D693" s="156">
        <v>1</v>
      </c>
      <c r="E693" s="194">
        <v>332</v>
      </c>
      <c r="F693" s="157">
        <f t="shared" si="28"/>
        <v>332</v>
      </c>
      <c r="G693" s="156"/>
      <c r="H693" s="158"/>
      <c r="I693" s="159"/>
      <c r="L693" s="132"/>
      <c r="M693" s="143"/>
      <c r="N693" s="132"/>
      <c r="O693" s="132"/>
    </row>
    <row r="694" spans="1:15" ht="78.75" outlineLevel="1">
      <c r="A694" s="153" t="s">
        <v>177</v>
      </c>
      <c r="B694" s="185" t="s">
        <v>1165</v>
      </c>
      <c r="C694" s="155" t="s">
        <v>782</v>
      </c>
      <c r="D694" s="156">
        <v>1</v>
      </c>
      <c r="E694" s="192">
        <v>680</v>
      </c>
      <c r="F694" s="157">
        <f t="shared" si="28"/>
        <v>680</v>
      </c>
      <c r="G694" s="156"/>
      <c r="H694" s="158"/>
      <c r="I694" s="159"/>
      <c r="L694" s="132"/>
      <c r="M694" s="143"/>
      <c r="N694" s="132"/>
      <c r="O694" s="132"/>
    </row>
    <row r="695" spans="1:15" ht="63" outlineLevel="1">
      <c r="A695" s="153" t="s">
        <v>178</v>
      </c>
      <c r="B695" s="185" t="s">
        <v>1166</v>
      </c>
      <c r="C695" s="155" t="s">
        <v>782</v>
      </c>
      <c r="D695" s="156">
        <v>1</v>
      </c>
      <c r="E695" s="192">
        <v>538</v>
      </c>
      <c r="F695" s="157">
        <f t="shared" si="28"/>
        <v>538</v>
      </c>
      <c r="G695" s="156"/>
      <c r="H695" s="158"/>
      <c r="I695" s="159"/>
      <c r="L695" s="132"/>
      <c r="M695" s="143"/>
      <c r="N695" s="132"/>
      <c r="O695" s="132"/>
    </row>
    <row r="696" spans="1:15" ht="78.75" outlineLevel="1">
      <c r="A696" s="153" t="s">
        <v>179</v>
      </c>
      <c r="B696" s="185" t="s">
        <v>1167</v>
      </c>
      <c r="C696" s="155" t="s">
        <v>782</v>
      </c>
      <c r="D696" s="156">
        <v>1</v>
      </c>
      <c r="E696" s="192">
        <v>534</v>
      </c>
      <c r="F696" s="157">
        <f t="shared" si="28"/>
        <v>534</v>
      </c>
      <c r="G696" s="156"/>
      <c r="H696" s="158"/>
      <c r="I696" s="159"/>
      <c r="L696" s="132"/>
      <c r="M696" s="143"/>
      <c r="N696" s="132"/>
      <c r="O696" s="132"/>
    </row>
    <row r="697" spans="1:15" ht="110.25" outlineLevel="1">
      <c r="A697" s="153" t="s">
        <v>180</v>
      </c>
      <c r="B697" s="185" t="s">
        <v>1168</v>
      </c>
      <c r="C697" s="155" t="s">
        <v>782</v>
      </c>
      <c r="D697" s="156">
        <v>1</v>
      </c>
      <c r="E697" s="192">
        <v>759</v>
      </c>
      <c r="F697" s="157">
        <f t="shared" si="28"/>
        <v>759</v>
      </c>
      <c r="G697" s="156"/>
      <c r="H697" s="158"/>
      <c r="I697" s="159"/>
      <c r="L697" s="132"/>
      <c r="M697" s="143"/>
      <c r="N697" s="132"/>
      <c r="O697" s="132"/>
    </row>
    <row r="698" spans="1:15" ht="63" outlineLevel="1">
      <c r="A698" s="153" t="s">
        <v>181</v>
      </c>
      <c r="B698" s="185" t="s">
        <v>1169</v>
      </c>
      <c r="C698" s="155" t="s">
        <v>782</v>
      </c>
      <c r="D698" s="156">
        <v>1</v>
      </c>
      <c r="E698" s="192">
        <v>75</v>
      </c>
      <c r="F698" s="157">
        <f t="shared" si="28"/>
        <v>75</v>
      </c>
      <c r="G698" s="156"/>
      <c r="H698" s="158"/>
      <c r="I698" s="159"/>
      <c r="L698" s="132"/>
      <c r="M698" s="143"/>
      <c r="N698" s="132"/>
      <c r="O698" s="132"/>
    </row>
    <row r="699" spans="1:15" ht="78.75" outlineLevel="1">
      <c r="A699" s="153" t="s">
        <v>182</v>
      </c>
      <c r="B699" s="185" t="s">
        <v>1170</v>
      </c>
      <c r="C699" s="155" t="s">
        <v>782</v>
      </c>
      <c r="D699" s="156">
        <v>1</v>
      </c>
      <c r="E699" s="192">
        <v>268</v>
      </c>
      <c r="F699" s="157">
        <f t="shared" si="28"/>
        <v>268</v>
      </c>
      <c r="G699" s="156"/>
      <c r="H699" s="158"/>
      <c r="I699" s="159"/>
      <c r="L699" s="132"/>
      <c r="M699" s="143"/>
      <c r="N699" s="132"/>
      <c r="O699" s="132"/>
    </row>
    <row r="700" spans="1:15" ht="94.5" outlineLevel="1">
      <c r="A700" s="153" t="s">
        <v>183</v>
      </c>
      <c r="B700" s="185" t="s">
        <v>1171</v>
      </c>
      <c r="C700" s="155" t="s">
        <v>782</v>
      </c>
      <c r="D700" s="156">
        <v>1</v>
      </c>
      <c r="E700" s="192">
        <v>898</v>
      </c>
      <c r="F700" s="157">
        <f t="shared" si="28"/>
        <v>898</v>
      </c>
      <c r="G700" s="156"/>
      <c r="H700" s="158"/>
      <c r="I700" s="159"/>
      <c r="L700" s="132"/>
      <c r="M700" s="143"/>
      <c r="N700" s="132"/>
      <c r="O700" s="132"/>
    </row>
    <row r="701" spans="1:15" ht="78.75" outlineLevel="1">
      <c r="A701" s="153" t="s">
        <v>184</v>
      </c>
      <c r="B701" s="185" t="s">
        <v>1172</v>
      </c>
      <c r="C701" s="155" t="s">
        <v>782</v>
      </c>
      <c r="D701" s="156">
        <v>1</v>
      </c>
      <c r="E701" s="192">
        <v>590</v>
      </c>
      <c r="F701" s="157">
        <f t="shared" si="28"/>
        <v>590</v>
      </c>
      <c r="G701" s="156"/>
      <c r="H701" s="158"/>
      <c r="I701" s="159"/>
      <c r="L701" s="132"/>
      <c r="M701" s="143"/>
      <c r="N701" s="132"/>
      <c r="O701" s="132"/>
    </row>
    <row r="702" spans="1:15" ht="63" outlineLevel="1">
      <c r="A702" s="153" t="s">
        <v>185</v>
      </c>
      <c r="B702" s="185" t="s">
        <v>1173</v>
      </c>
      <c r="C702" s="155" t="s">
        <v>782</v>
      </c>
      <c r="D702" s="156">
        <v>1</v>
      </c>
      <c r="E702" s="192">
        <v>745</v>
      </c>
      <c r="F702" s="157">
        <f t="shared" si="28"/>
        <v>745</v>
      </c>
      <c r="G702" s="156"/>
      <c r="H702" s="158"/>
      <c r="I702" s="159"/>
      <c r="L702" s="132"/>
      <c r="M702" s="143"/>
      <c r="N702" s="132"/>
      <c r="O702" s="132"/>
    </row>
    <row r="703" spans="1:15" ht="63" outlineLevel="1">
      <c r="A703" s="153" t="s">
        <v>186</v>
      </c>
      <c r="B703" s="185" t="s">
        <v>1174</v>
      </c>
      <c r="C703" s="155" t="s">
        <v>782</v>
      </c>
      <c r="D703" s="156">
        <v>1</v>
      </c>
      <c r="E703" s="192">
        <v>76</v>
      </c>
      <c r="F703" s="157">
        <f t="shared" si="28"/>
        <v>76</v>
      </c>
      <c r="G703" s="156"/>
      <c r="H703" s="158"/>
      <c r="I703" s="159"/>
      <c r="L703" s="132"/>
      <c r="M703" s="143"/>
      <c r="N703" s="132"/>
      <c r="O703" s="132"/>
    </row>
    <row r="704" spans="1:15" ht="63" outlineLevel="1">
      <c r="A704" s="153" t="s">
        <v>187</v>
      </c>
      <c r="B704" s="185" t="s">
        <v>1175</v>
      </c>
      <c r="C704" s="155" t="s">
        <v>782</v>
      </c>
      <c r="D704" s="156">
        <v>1</v>
      </c>
      <c r="E704" s="192">
        <v>436</v>
      </c>
      <c r="F704" s="157">
        <f t="shared" si="28"/>
        <v>436</v>
      </c>
      <c r="G704" s="156"/>
      <c r="H704" s="158"/>
      <c r="I704" s="159"/>
      <c r="L704" s="132"/>
      <c r="M704" s="143"/>
      <c r="N704" s="132"/>
      <c r="O704" s="132"/>
    </row>
    <row r="705" spans="1:15" ht="63" outlineLevel="1">
      <c r="A705" s="153" t="s">
        <v>188</v>
      </c>
      <c r="B705" s="209" t="s">
        <v>1176</v>
      </c>
      <c r="C705" s="155" t="s">
        <v>782</v>
      </c>
      <c r="D705" s="156">
        <v>1</v>
      </c>
      <c r="E705" s="192">
        <v>359</v>
      </c>
      <c r="F705" s="157">
        <f t="shared" si="28"/>
        <v>359</v>
      </c>
      <c r="G705" s="156"/>
      <c r="H705" s="158"/>
      <c r="I705" s="159"/>
      <c r="L705" s="132"/>
      <c r="M705" s="143"/>
      <c r="N705" s="132"/>
      <c r="O705" s="132"/>
    </row>
    <row r="706" spans="1:15" ht="63" outlineLevel="1">
      <c r="A706" s="153" t="s">
        <v>458</v>
      </c>
      <c r="B706" s="184" t="s">
        <v>1177</v>
      </c>
      <c r="C706" s="155" t="s">
        <v>782</v>
      </c>
      <c r="D706" s="156">
        <v>1</v>
      </c>
      <c r="E706" s="194">
        <v>797</v>
      </c>
      <c r="F706" s="157">
        <f t="shared" si="28"/>
        <v>797</v>
      </c>
      <c r="G706" s="156"/>
      <c r="H706" s="158"/>
      <c r="I706" s="159"/>
      <c r="L706" s="132"/>
      <c r="M706" s="143"/>
      <c r="N706" s="132"/>
      <c r="O706" s="132"/>
    </row>
    <row r="707" spans="1:15" ht="78.75" outlineLevel="1">
      <c r="A707" s="153" t="s">
        <v>459</v>
      </c>
      <c r="B707" s="184" t="s">
        <v>1178</v>
      </c>
      <c r="C707" s="155" t="s">
        <v>782</v>
      </c>
      <c r="D707" s="156">
        <v>1</v>
      </c>
      <c r="E707" s="194">
        <v>303</v>
      </c>
      <c r="F707" s="157">
        <f t="shared" si="28"/>
        <v>303</v>
      </c>
      <c r="G707" s="156"/>
      <c r="H707" s="158"/>
      <c r="I707" s="159"/>
      <c r="L707" s="132"/>
      <c r="M707" s="143"/>
      <c r="N707" s="132"/>
      <c r="O707" s="132"/>
    </row>
    <row r="708" spans="1:15" ht="63" outlineLevel="1">
      <c r="A708" s="153" t="s">
        <v>460</v>
      </c>
      <c r="B708" s="185" t="s">
        <v>1179</v>
      </c>
      <c r="C708" s="155" t="s">
        <v>782</v>
      </c>
      <c r="D708" s="156">
        <v>1</v>
      </c>
      <c r="E708" s="192">
        <v>331</v>
      </c>
      <c r="F708" s="157">
        <f t="shared" si="28"/>
        <v>331</v>
      </c>
      <c r="G708" s="156"/>
      <c r="H708" s="158"/>
      <c r="I708" s="159"/>
      <c r="L708" s="132"/>
      <c r="M708" s="143"/>
      <c r="N708" s="132"/>
      <c r="O708" s="132"/>
    </row>
    <row r="709" spans="1:15" ht="63" outlineLevel="1">
      <c r="A709" s="153" t="s">
        <v>461</v>
      </c>
      <c r="B709" s="154" t="s">
        <v>1180</v>
      </c>
      <c r="C709" s="155" t="s">
        <v>782</v>
      </c>
      <c r="D709" s="156">
        <v>1</v>
      </c>
      <c r="E709" s="206">
        <v>237</v>
      </c>
      <c r="F709" s="157">
        <f t="shared" si="28"/>
        <v>237</v>
      </c>
      <c r="G709" s="156"/>
      <c r="H709" s="158"/>
      <c r="I709" s="159"/>
      <c r="L709" s="132"/>
      <c r="M709" s="143"/>
      <c r="N709" s="132"/>
      <c r="O709" s="132"/>
    </row>
    <row r="710" spans="1:15" ht="63" outlineLevel="1">
      <c r="A710" s="153" t="s">
        <v>462</v>
      </c>
      <c r="B710" s="154" t="s">
        <v>1181</v>
      </c>
      <c r="C710" s="155" t="s">
        <v>782</v>
      </c>
      <c r="D710" s="156">
        <v>1</v>
      </c>
      <c r="E710" s="206">
        <v>723</v>
      </c>
      <c r="F710" s="157">
        <f t="shared" si="28"/>
        <v>723</v>
      </c>
      <c r="G710" s="156"/>
      <c r="H710" s="158"/>
      <c r="I710" s="159"/>
      <c r="L710" s="132"/>
      <c r="M710" s="143"/>
      <c r="N710" s="132"/>
      <c r="O710" s="132"/>
    </row>
    <row r="711" spans="1:15" s="142" customFormat="1" ht="31.5">
      <c r="A711" s="144" t="s">
        <v>23</v>
      </c>
      <c r="B711" s="152" t="s">
        <v>1182</v>
      </c>
      <c r="C711" s="146" t="s">
        <v>261</v>
      </c>
      <c r="D711" s="147">
        <f>SUM(D712:D713)</f>
        <v>2</v>
      </c>
      <c r="E711" s="196">
        <f>SUM(E712:E713)</f>
        <v>70336</v>
      </c>
      <c r="F711" s="196">
        <f>SUM(F712:F713)</f>
        <v>70336</v>
      </c>
      <c r="G711" s="147"/>
      <c r="H711" s="150"/>
      <c r="I711" s="151"/>
      <c r="K711" s="143"/>
      <c r="L711" s="132"/>
      <c r="M711" s="143"/>
      <c r="N711" s="132"/>
      <c r="O711" s="132"/>
    </row>
    <row r="712" spans="1:15" ht="15.75" outlineLevel="1">
      <c r="A712" s="153" t="s">
        <v>9</v>
      </c>
      <c r="B712" s="184" t="s">
        <v>1183</v>
      </c>
      <c r="C712" s="155" t="s">
        <v>261</v>
      </c>
      <c r="D712" s="156">
        <v>1</v>
      </c>
      <c r="E712" s="192">
        <v>38652</v>
      </c>
      <c r="F712" s="157">
        <f t="shared" si="28"/>
        <v>38652</v>
      </c>
      <c r="G712" s="156"/>
      <c r="H712" s="158"/>
      <c r="I712" s="159"/>
      <c r="L712" s="132"/>
      <c r="M712" s="143"/>
      <c r="N712" s="132"/>
      <c r="O712" s="132"/>
    </row>
    <row r="713" spans="1:15" ht="15.75" outlineLevel="1">
      <c r="A713" s="153" t="s">
        <v>10</v>
      </c>
      <c r="B713" s="184" t="s">
        <v>1184</v>
      </c>
      <c r="C713" s="155" t="s">
        <v>261</v>
      </c>
      <c r="D713" s="156">
        <v>1</v>
      </c>
      <c r="E713" s="192">
        <v>31684</v>
      </c>
      <c r="F713" s="157">
        <f t="shared" si="28"/>
        <v>31684</v>
      </c>
      <c r="G713" s="156"/>
      <c r="H713" s="158"/>
      <c r="I713" s="159"/>
      <c r="L713" s="132"/>
      <c r="M713" s="143"/>
      <c r="N713" s="132"/>
      <c r="O713" s="132"/>
    </row>
    <row r="714" spans="1:15" s="142" customFormat="1" ht="15.75">
      <c r="A714" s="144" t="s">
        <v>61</v>
      </c>
      <c r="B714" s="152" t="s">
        <v>918</v>
      </c>
      <c r="C714" s="146" t="s">
        <v>821</v>
      </c>
      <c r="D714" s="147">
        <f>SUM(D715:D740)</f>
        <v>26</v>
      </c>
      <c r="E714" s="196">
        <f>SUM(E715:E740)</f>
        <v>87659</v>
      </c>
      <c r="F714" s="196">
        <f>SUM(F715:F740)</f>
        <v>87659</v>
      </c>
      <c r="G714" s="147"/>
      <c r="H714" s="150"/>
      <c r="I714" s="151"/>
      <c r="K714" s="143"/>
      <c r="L714" s="132"/>
      <c r="M714" s="143"/>
      <c r="N714" s="132"/>
      <c r="O714" s="132"/>
    </row>
    <row r="715" spans="1:15" ht="63" outlineLevel="1">
      <c r="A715" s="153" t="s">
        <v>85</v>
      </c>
      <c r="B715" s="199" t="s">
        <v>1185</v>
      </c>
      <c r="C715" s="155" t="s">
        <v>821</v>
      </c>
      <c r="D715" s="156">
        <v>1</v>
      </c>
      <c r="E715" s="192">
        <v>3076</v>
      </c>
      <c r="F715" s="157">
        <f t="shared" si="28"/>
        <v>3076</v>
      </c>
      <c r="G715" s="156"/>
      <c r="H715" s="158"/>
      <c r="I715" s="159"/>
      <c r="L715" s="132"/>
      <c r="M715" s="143"/>
      <c r="N715" s="132"/>
      <c r="O715" s="132"/>
    </row>
    <row r="716" spans="1:15" ht="78.75" outlineLevel="1">
      <c r="A716" s="153" t="s">
        <v>90</v>
      </c>
      <c r="B716" s="199" t="s">
        <v>1186</v>
      </c>
      <c r="C716" s="155" t="s">
        <v>821</v>
      </c>
      <c r="D716" s="156">
        <v>1</v>
      </c>
      <c r="E716" s="192">
        <v>2319</v>
      </c>
      <c r="F716" s="157">
        <f t="shared" si="28"/>
        <v>2319</v>
      </c>
      <c r="G716" s="156"/>
      <c r="H716" s="158"/>
      <c r="I716" s="159"/>
      <c r="L716" s="132"/>
      <c r="M716" s="143"/>
      <c r="N716" s="132"/>
      <c r="O716" s="132"/>
    </row>
    <row r="717" spans="1:15" ht="63" outlineLevel="1">
      <c r="A717" s="153" t="s">
        <v>122</v>
      </c>
      <c r="B717" s="199" t="s">
        <v>1187</v>
      </c>
      <c r="C717" s="155" t="s">
        <v>821</v>
      </c>
      <c r="D717" s="156">
        <v>1</v>
      </c>
      <c r="E717" s="192">
        <v>2244</v>
      </c>
      <c r="F717" s="157">
        <f t="shared" si="28"/>
        <v>2244</v>
      </c>
      <c r="G717" s="156"/>
      <c r="H717" s="158"/>
      <c r="I717" s="159"/>
      <c r="L717" s="132"/>
      <c r="M717" s="143"/>
      <c r="N717" s="132"/>
      <c r="O717" s="132"/>
    </row>
    <row r="718" spans="1:15" ht="63" outlineLevel="1">
      <c r="A718" s="153" t="s">
        <v>201</v>
      </c>
      <c r="B718" s="199" t="s">
        <v>1188</v>
      </c>
      <c r="C718" s="155" t="s">
        <v>821</v>
      </c>
      <c r="D718" s="156">
        <v>1</v>
      </c>
      <c r="E718" s="192">
        <v>1553</v>
      </c>
      <c r="F718" s="157">
        <f t="shared" si="28"/>
        <v>1553</v>
      </c>
      <c r="G718" s="156"/>
      <c r="H718" s="158"/>
      <c r="I718" s="159"/>
      <c r="L718" s="132"/>
      <c r="M718" s="143"/>
      <c r="N718" s="132"/>
      <c r="O718" s="132"/>
    </row>
    <row r="719" spans="1:15" ht="63" outlineLevel="1">
      <c r="A719" s="153" t="s">
        <v>426</v>
      </c>
      <c r="B719" s="199" t="s">
        <v>1189</v>
      </c>
      <c r="C719" s="155" t="s">
        <v>821</v>
      </c>
      <c r="D719" s="156">
        <v>1</v>
      </c>
      <c r="E719" s="192">
        <v>4029</v>
      </c>
      <c r="F719" s="157">
        <f t="shared" si="28"/>
        <v>4029</v>
      </c>
      <c r="G719" s="156"/>
      <c r="H719" s="158"/>
      <c r="I719" s="159"/>
      <c r="L719" s="132"/>
      <c r="M719" s="143"/>
      <c r="N719" s="132"/>
      <c r="O719" s="132"/>
    </row>
    <row r="720" spans="1:15" ht="63" outlineLevel="1">
      <c r="A720" s="153" t="s">
        <v>427</v>
      </c>
      <c r="B720" s="199" t="s">
        <v>1190</v>
      </c>
      <c r="C720" s="155" t="s">
        <v>821</v>
      </c>
      <c r="D720" s="156">
        <v>1</v>
      </c>
      <c r="E720" s="192">
        <v>3701</v>
      </c>
      <c r="F720" s="157">
        <f t="shared" si="28"/>
        <v>3701</v>
      </c>
      <c r="G720" s="156"/>
      <c r="H720" s="158"/>
      <c r="I720" s="159"/>
      <c r="L720" s="132"/>
      <c r="M720" s="143"/>
      <c r="N720" s="132"/>
      <c r="O720" s="132"/>
    </row>
    <row r="721" spans="1:15" ht="78.75" outlineLevel="1">
      <c r="A721" s="153" t="s">
        <v>428</v>
      </c>
      <c r="B721" s="199" t="s">
        <v>1191</v>
      </c>
      <c r="C721" s="155" t="s">
        <v>821</v>
      </c>
      <c r="D721" s="156">
        <v>1</v>
      </c>
      <c r="E721" s="192">
        <v>3726</v>
      </c>
      <c r="F721" s="157">
        <f t="shared" si="28"/>
        <v>3726</v>
      </c>
      <c r="G721" s="156"/>
      <c r="H721" s="158"/>
      <c r="I721" s="159"/>
      <c r="L721" s="132"/>
      <c r="M721" s="143"/>
      <c r="N721" s="132"/>
      <c r="O721" s="132"/>
    </row>
    <row r="722" spans="1:15" ht="63" outlineLevel="1">
      <c r="A722" s="153" t="s">
        <v>429</v>
      </c>
      <c r="B722" s="199" t="s">
        <v>1192</v>
      </c>
      <c r="C722" s="155" t="s">
        <v>821</v>
      </c>
      <c r="D722" s="156">
        <v>1</v>
      </c>
      <c r="E722" s="192">
        <v>1867</v>
      </c>
      <c r="F722" s="157">
        <f t="shared" si="28"/>
        <v>1867</v>
      </c>
      <c r="G722" s="156"/>
      <c r="H722" s="158"/>
      <c r="I722" s="159"/>
      <c r="L722" s="132"/>
      <c r="M722" s="143"/>
      <c r="N722" s="132"/>
      <c r="O722" s="132"/>
    </row>
    <row r="723" spans="1:15" ht="63" outlineLevel="1">
      <c r="A723" s="153" t="s">
        <v>430</v>
      </c>
      <c r="B723" s="199" t="s">
        <v>1193</v>
      </c>
      <c r="C723" s="155" t="s">
        <v>821</v>
      </c>
      <c r="D723" s="156">
        <v>1</v>
      </c>
      <c r="E723" s="192">
        <v>4709</v>
      </c>
      <c r="F723" s="157">
        <f t="shared" si="28"/>
        <v>4709</v>
      </c>
      <c r="G723" s="156"/>
      <c r="H723" s="158"/>
      <c r="I723" s="159"/>
      <c r="L723" s="132"/>
      <c r="M723" s="143"/>
      <c r="N723" s="132"/>
      <c r="O723" s="132"/>
    </row>
    <row r="724" spans="1:15" ht="63" outlineLevel="1">
      <c r="A724" s="153" t="s">
        <v>431</v>
      </c>
      <c r="B724" s="199" t="s">
        <v>1194</v>
      </c>
      <c r="C724" s="155" t="s">
        <v>821</v>
      </c>
      <c r="D724" s="156">
        <v>1</v>
      </c>
      <c r="E724" s="192">
        <v>1362</v>
      </c>
      <c r="F724" s="157">
        <f t="shared" si="28"/>
        <v>1362</v>
      </c>
      <c r="G724" s="156"/>
      <c r="H724" s="158"/>
      <c r="I724" s="159"/>
      <c r="L724" s="132"/>
      <c r="M724" s="143"/>
      <c r="N724" s="132"/>
      <c r="O724" s="132"/>
    </row>
    <row r="725" spans="1:15" ht="78.75" outlineLevel="1">
      <c r="A725" s="153" t="s">
        <v>432</v>
      </c>
      <c r="B725" s="199" t="s">
        <v>1195</v>
      </c>
      <c r="C725" s="155" t="s">
        <v>821</v>
      </c>
      <c r="D725" s="156">
        <v>1</v>
      </c>
      <c r="E725" s="192">
        <v>2364</v>
      </c>
      <c r="F725" s="157">
        <f t="shared" si="28"/>
        <v>2364</v>
      </c>
      <c r="G725" s="156"/>
      <c r="H725" s="158"/>
      <c r="I725" s="159"/>
      <c r="L725" s="132"/>
      <c r="M725" s="143"/>
      <c r="N725" s="132"/>
      <c r="O725" s="132"/>
    </row>
    <row r="726" spans="1:15" ht="63" outlineLevel="1">
      <c r="A726" s="153" t="s">
        <v>433</v>
      </c>
      <c r="B726" s="199" t="s">
        <v>1196</v>
      </c>
      <c r="C726" s="155" t="s">
        <v>821</v>
      </c>
      <c r="D726" s="156">
        <v>1</v>
      </c>
      <c r="E726" s="192">
        <v>5516</v>
      </c>
      <c r="F726" s="157">
        <f t="shared" si="28"/>
        <v>5516</v>
      </c>
      <c r="G726" s="156"/>
      <c r="H726" s="158"/>
      <c r="I726" s="159"/>
      <c r="L726" s="132"/>
      <c r="M726" s="143"/>
      <c r="N726" s="132"/>
      <c r="O726" s="132"/>
    </row>
    <row r="727" spans="1:15" ht="63" outlineLevel="1">
      <c r="A727" s="153" t="s">
        <v>434</v>
      </c>
      <c r="B727" s="199" t="s">
        <v>1197</v>
      </c>
      <c r="C727" s="155" t="s">
        <v>821</v>
      </c>
      <c r="D727" s="156">
        <v>1</v>
      </c>
      <c r="E727" s="192">
        <v>5309</v>
      </c>
      <c r="F727" s="157">
        <f t="shared" si="28"/>
        <v>5309</v>
      </c>
      <c r="G727" s="156"/>
      <c r="H727" s="158"/>
      <c r="I727" s="159"/>
      <c r="L727" s="132"/>
      <c r="M727" s="143"/>
      <c r="N727" s="132"/>
      <c r="O727" s="132"/>
    </row>
    <row r="728" spans="1:15" ht="63" outlineLevel="1">
      <c r="A728" s="153" t="s">
        <v>435</v>
      </c>
      <c r="B728" s="199" t="s">
        <v>1198</v>
      </c>
      <c r="C728" s="155" t="s">
        <v>821</v>
      </c>
      <c r="D728" s="156">
        <v>1</v>
      </c>
      <c r="E728" s="192">
        <v>3211</v>
      </c>
      <c r="F728" s="157">
        <f aca="true" t="shared" si="29" ref="F728:F740">E728</f>
        <v>3211</v>
      </c>
      <c r="G728" s="156"/>
      <c r="H728" s="158"/>
      <c r="I728" s="159"/>
      <c r="L728" s="132"/>
      <c r="M728" s="143"/>
      <c r="N728" s="132"/>
      <c r="O728" s="132"/>
    </row>
    <row r="729" spans="1:15" ht="75" customHeight="1" outlineLevel="1">
      <c r="A729" s="153" t="s">
        <v>436</v>
      </c>
      <c r="B729" s="199" t="s">
        <v>1199</v>
      </c>
      <c r="C729" s="155" t="s">
        <v>821</v>
      </c>
      <c r="D729" s="156">
        <v>1</v>
      </c>
      <c r="E729" s="192">
        <v>8703</v>
      </c>
      <c r="F729" s="157">
        <f t="shared" si="29"/>
        <v>8703</v>
      </c>
      <c r="G729" s="156"/>
      <c r="H729" s="158"/>
      <c r="I729" s="159"/>
      <c r="L729" s="132"/>
      <c r="M729" s="143"/>
      <c r="N729" s="132"/>
      <c r="O729" s="132"/>
    </row>
    <row r="730" spans="1:15" ht="63" outlineLevel="1">
      <c r="A730" s="153" t="s">
        <v>437</v>
      </c>
      <c r="B730" s="199" t="s">
        <v>1200</v>
      </c>
      <c r="C730" s="155" t="s">
        <v>821</v>
      </c>
      <c r="D730" s="156">
        <v>1</v>
      </c>
      <c r="E730" s="192">
        <v>2217</v>
      </c>
      <c r="F730" s="157">
        <f t="shared" si="29"/>
        <v>2217</v>
      </c>
      <c r="G730" s="156"/>
      <c r="H730" s="158"/>
      <c r="I730" s="159"/>
      <c r="L730" s="132"/>
      <c r="M730" s="143"/>
      <c r="N730" s="132"/>
      <c r="O730" s="132"/>
    </row>
    <row r="731" spans="1:15" ht="63" outlineLevel="1">
      <c r="A731" s="153" t="s">
        <v>438</v>
      </c>
      <c r="B731" s="199" t="s">
        <v>1201</v>
      </c>
      <c r="C731" s="155" t="s">
        <v>821</v>
      </c>
      <c r="D731" s="156">
        <v>1</v>
      </c>
      <c r="E731" s="192">
        <v>2780</v>
      </c>
      <c r="F731" s="157">
        <f t="shared" si="29"/>
        <v>2780</v>
      </c>
      <c r="G731" s="156"/>
      <c r="H731" s="158"/>
      <c r="I731" s="159"/>
      <c r="L731" s="132"/>
      <c r="M731" s="143"/>
      <c r="N731" s="132"/>
      <c r="O731" s="132"/>
    </row>
    <row r="732" spans="1:15" ht="94.5" outlineLevel="1">
      <c r="A732" s="153" t="s">
        <v>439</v>
      </c>
      <c r="B732" s="199" t="s">
        <v>1202</v>
      </c>
      <c r="C732" s="155" t="s">
        <v>821</v>
      </c>
      <c r="D732" s="156">
        <v>1</v>
      </c>
      <c r="E732" s="192">
        <v>4704</v>
      </c>
      <c r="F732" s="157">
        <f t="shared" si="29"/>
        <v>4704</v>
      </c>
      <c r="G732" s="156"/>
      <c r="H732" s="158"/>
      <c r="I732" s="159"/>
      <c r="L732" s="132"/>
      <c r="M732" s="143"/>
      <c r="N732" s="132"/>
      <c r="O732" s="132"/>
    </row>
    <row r="733" spans="1:15" ht="78.75" outlineLevel="1">
      <c r="A733" s="153" t="s">
        <v>440</v>
      </c>
      <c r="B733" s="199" t="s">
        <v>1203</v>
      </c>
      <c r="C733" s="155" t="s">
        <v>821</v>
      </c>
      <c r="D733" s="156">
        <v>1</v>
      </c>
      <c r="E733" s="192">
        <v>4506</v>
      </c>
      <c r="F733" s="157">
        <f t="shared" si="29"/>
        <v>4506</v>
      </c>
      <c r="G733" s="156"/>
      <c r="H733" s="158"/>
      <c r="I733" s="159"/>
      <c r="L733" s="132"/>
      <c r="M733" s="143"/>
      <c r="N733" s="132"/>
      <c r="O733" s="132"/>
    </row>
    <row r="734" spans="1:15" ht="47.25" outlineLevel="1">
      <c r="A734" s="153" t="s">
        <v>441</v>
      </c>
      <c r="B734" s="199" t="s">
        <v>1204</v>
      </c>
      <c r="C734" s="155" t="s">
        <v>821</v>
      </c>
      <c r="D734" s="156">
        <v>1</v>
      </c>
      <c r="E734" s="192">
        <v>1346</v>
      </c>
      <c r="F734" s="157">
        <f t="shared" si="29"/>
        <v>1346</v>
      </c>
      <c r="G734" s="156"/>
      <c r="H734" s="158"/>
      <c r="I734" s="159"/>
      <c r="L734" s="132"/>
      <c r="M734" s="143"/>
      <c r="N734" s="132"/>
      <c r="O734" s="132"/>
    </row>
    <row r="735" spans="1:15" ht="75" customHeight="1" outlineLevel="1">
      <c r="A735" s="153" t="s">
        <v>442</v>
      </c>
      <c r="B735" s="199" t="s">
        <v>1205</v>
      </c>
      <c r="C735" s="155" t="s">
        <v>821</v>
      </c>
      <c r="D735" s="156">
        <v>1</v>
      </c>
      <c r="E735" s="192">
        <v>2394</v>
      </c>
      <c r="F735" s="157">
        <f t="shared" si="29"/>
        <v>2394</v>
      </c>
      <c r="G735" s="156"/>
      <c r="H735" s="158"/>
      <c r="I735" s="159"/>
      <c r="L735" s="132"/>
      <c r="M735" s="143"/>
      <c r="N735" s="132"/>
      <c r="O735" s="132"/>
    </row>
    <row r="736" spans="1:15" ht="63" outlineLevel="1">
      <c r="A736" s="153" t="s">
        <v>443</v>
      </c>
      <c r="B736" s="199" t="s">
        <v>1206</v>
      </c>
      <c r="C736" s="155" t="s">
        <v>821</v>
      </c>
      <c r="D736" s="156">
        <v>1</v>
      </c>
      <c r="E736" s="192">
        <v>3254</v>
      </c>
      <c r="F736" s="157">
        <f t="shared" si="29"/>
        <v>3254</v>
      </c>
      <c r="G736" s="156"/>
      <c r="H736" s="158"/>
      <c r="I736" s="159"/>
      <c r="L736" s="132"/>
      <c r="M736" s="143"/>
      <c r="N736" s="132"/>
      <c r="O736" s="132"/>
    </row>
    <row r="737" spans="1:15" ht="78.75" outlineLevel="1">
      <c r="A737" s="153" t="s">
        <v>444</v>
      </c>
      <c r="B737" s="199" t="s">
        <v>1207</v>
      </c>
      <c r="C737" s="155" t="s">
        <v>821</v>
      </c>
      <c r="D737" s="156">
        <v>1</v>
      </c>
      <c r="E737" s="192">
        <v>1735</v>
      </c>
      <c r="F737" s="157">
        <f t="shared" si="29"/>
        <v>1735</v>
      </c>
      <c r="G737" s="156"/>
      <c r="H737" s="158"/>
      <c r="I737" s="159"/>
      <c r="L737" s="132"/>
      <c r="M737" s="143"/>
      <c r="N737" s="132"/>
      <c r="O737" s="132"/>
    </row>
    <row r="738" spans="1:15" ht="94.5" outlineLevel="1">
      <c r="A738" s="153" t="s">
        <v>445</v>
      </c>
      <c r="B738" s="199" t="s">
        <v>1208</v>
      </c>
      <c r="C738" s="155" t="s">
        <v>821</v>
      </c>
      <c r="D738" s="156">
        <v>1</v>
      </c>
      <c r="E738" s="192">
        <v>5387</v>
      </c>
      <c r="F738" s="157">
        <f t="shared" si="29"/>
        <v>5387</v>
      </c>
      <c r="G738" s="156"/>
      <c r="H738" s="158"/>
      <c r="I738" s="159"/>
      <c r="L738" s="132"/>
      <c r="M738" s="143"/>
      <c r="N738" s="132"/>
      <c r="O738" s="132"/>
    </row>
    <row r="739" spans="1:15" ht="63" outlineLevel="1">
      <c r="A739" s="153" t="s">
        <v>446</v>
      </c>
      <c r="B739" s="199" t="s">
        <v>1209</v>
      </c>
      <c r="C739" s="155" t="s">
        <v>821</v>
      </c>
      <c r="D739" s="156">
        <v>1</v>
      </c>
      <c r="E739" s="192">
        <v>2112</v>
      </c>
      <c r="F739" s="157">
        <f t="shared" si="29"/>
        <v>2112</v>
      </c>
      <c r="G739" s="156"/>
      <c r="H739" s="158"/>
      <c r="I739" s="159"/>
      <c r="L739" s="132"/>
      <c r="M739" s="143"/>
      <c r="N739" s="132"/>
      <c r="O739" s="132"/>
    </row>
    <row r="740" spans="1:15" ht="78.75" outlineLevel="1">
      <c r="A740" s="153" t="s">
        <v>447</v>
      </c>
      <c r="B740" s="199" t="s">
        <v>1210</v>
      </c>
      <c r="C740" s="155" t="s">
        <v>821</v>
      </c>
      <c r="D740" s="156">
        <v>1</v>
      </c>
      <c r="E740" s="192">
        <v>3535</v>
      </c>
      <c r="F740" s="157">
        <f t="shared" si="29"/>
        <v>3535</v>
      </c>
      <c r="G740" s="156"/>
      <c r="H740" s="158"/>
      <c r="I740" s="159"/>
      <c r="L740" s="132"/>
      <c r="M740" s="143"/>
      <c r="N740" s="132"/>
      <c r="O740" s="132"/>
    </row>
    <row r="741" spans="1:15" s="142" customFormat="1" ht="15.75">
      <c r="A741" s="144" t="s">
        <v>62</v>
      </c>
      <c r="B741" s="212" t="s">
        <v>837</v>
      </c>
      <c r="C741" s="146" t="s">
        <v>838</v>
      </c>
      <c r="D741" s="147">
        <f>D742+D748+D761</f>
        <v>899</v>
      </c>
      <c r="E741" s="213">
        <f>E742+E748+E761</f>
        <v>60601</v>
      </c>
      <c r="F741" s="213">
        <f>F742+F748+F761</f>
        <v>60601</v>
      </c>
      <c r="G741" s="147"/>
      <c r="H741" s="150"/>
      <c r="I741" s="151"/>
      <c r="K741" s="143"/>
      <c r="L741" s="132"/>
      <c r="M741" s="143"/>
      <c r="N741" s="132"/>
      <c r="O741" s="132"/>
    </row>
    <row r="742" spans="1:15" s="181" customFormat="1" ht="15.75">
      <c r="A742" s="160" t="s">
        <v>123</v>
      </c>
      <c r="B742" s="214" t="s">
        <v>968</v>
      </c>
      <c r="C742" s="162" t="s">
        <v>838</v>
      </c>
      <c r="D742" s="163">
        <f>SUM(D743:D747)</f>
        <v>39</v>
      </c>
      <c r="E742" s="187">
        <f>SUM(E743:E747)</f>
        <v>5073</v>
      </c>
      <c r="F742" s="187">
        <f>SUM(F743:F747)</f>
        <v>5073</v>
      </c>
      <c r="G742" s="163"/>
      <c r="H742" s="165"/>
      <c r="I742" s="166"/>
      <c r="K742" s="182"/>
      <c r="L742" s="132"/>
      <c r="M742" s="143"/>
      <c r="N742" s="132"/>
      <c r="O742" s="132"/>
    </row>
    <row r="743" spans="1:15" ht="15.75" outlineLevel="1">
      <c r="A743" s="153" t="s">
        <v>204</v>
      </c>
      <c r="B743" s="184" t="s">
        <v>969</v>
      </c>
      <c r="C743" s="155" t="s">
        <v>838</v>
      </c>
      <c r="D743" s="188">
        <v>8</v>
      </c>
      <c r="E743" s="200">
        <v>954</v>
      </c>
      <c r="F743" s="157">
        <f aca="true" t="shared" si="30" ref="F743:F775">E743</f>
        <v>954</v>
      </c>
      <c r="G743" s="156"/>
      <c r="H743" s="158"/>
      <c r="I743" s="159"/>
      <c r="L743" s="132"/>
      <c r="M743" s="143"/>
      <c r="N743" s="132"/>
      <c r="O743" s="132"/>
    </row>
    <row r="744" spans="1:15" ht="15.75" outlineLevel="1">
      <c r="A744" s="153" t="s">
        <v>205</v>
      </c>
      <c r="B744" s="184" t="s">
        <v>970</v>
      </c>
      <c r="C744" s="155" t="s">
        <v>838</v>
      </c>
      <c r="D744" s="188">
        <v>8</v>
      </c>
      <c r="E744" s="200">
        <v>1062</v>
      </c>
      <c r="F744" s="157">
        <f t="shared" si="30"/>
        <v>1062</v>
      </c>
      <c r="G744" s="156"/>
      <c r="H744" s="158"/>
      <c r="I744" s="159"/>
      <c r="L744" s="132"/>
      <c r="M744" s="143"/>
      <c r="N744" s="132"/>
      <c r="O744" s="132"/>
    </row>
    <row r="745" spans="1:15" ht="15.75" outlineLevel="1">
      <c r="A745" s="153" t="s">
        <v>206</v>
      </c>
      <c r="B745" s="184" t="s">
        <v>971</v>
      </c>
      <c r="C745" s="155" t="s">
        <v>838</v>
      </c>
      <c r="D745" s="188">
        <v>8</v>
      </c>
      <c r="E745" s="200">
        <v>1225</v>
      </c>
      <c r="F745" s="157">
        <f t="shared" si="30"/>
        <v>1225</v>
      </c>
      <c r="G745" s="156"/>
      <c r="H745" s="158"/>
      <c r="I745" s="159"/>
      <c r="L745" s="132"/>
      <c r="M745" s="143"/>
      <c r="N745" s="132"/>
      <c r="O745" s="132"/>
    </row>
    <row r="746" spans="1:15" ht="15.75" outlineLevel="1">
      <c r="A746" s="153" t="s">
        <v>207</v>
      </c>
      <c r="B746" s="184" t="s">
        <v>972</v>
      </c>
      <c r="C746" s="155" t="s">
        <v>838</v>
      </c>
      <c r="D746" s="188">
        <v>5</v>
      </c>
      <c r="E746" s="200">
        <v>1232</v>
      </c>
      <c r="F746" s="157">
        <f t="shared" si="30"/>
        <v>1232</v>
      </c>
      <c r="G746" s="156"/>
      <c r="H746" s="158"/>
      <c r="I746" s="159"/>
      <c r="L746" s="132"/>
      <c r="M746" s="143"/>
      <c r="N746" s="132"/>
      <c r="O746" s="132"/>
    </row>
    <row r="747" spans="1:15" ht="15.75" outlineLevel="1">
      <c r="A747" s="153" t="s">
        <v>332</v>
      </c>
      <c r="B747" s="184" t="s">
        <v>1033</v>
      </c>
      <c r="C747" s="155" t="s">
        <v>838</v>
      </c>
      <c r="D747" s="188">
        <v>10</v>
      </c>
      <c r="E747" s="200">
        <v>600</v>
      </c>
      <c r="F747" s="157">
        <f t="shared" si="30"/>
        <v>600</v>
      </c>
      <c r="G747" s="156"/>
      <c r="H747" s="158"/>
      <c r="I747" s="159"/>
      <c r="L747" s="132"/>
      <c r="M747" s="143"/>
      <c r="N747" s="132"/>
      <c r="O747" s="132"/>
    </row>
    <row r="748" spans="1:15" s="181" customFormat="1" ht="15.75">
      <c r="A748" s="160" t="s">
        <v>208</v>
      </c>
      <c r="B748" s="214" t="s">
        <v>839</v>
      </c>
      <c r="C748" s="162" t="s">
        <v>838</v>
      </c>
      <c r="D748" s="163">
        <f>SUM(D749:D760)</f>
        <v>824</v>
      </c>
      <c r="E748" s="187">
        <f>SUM(E749:E760)</f>
        <v>34808</v>
      </c>
      <c r="F748" s="187">
        <f>SUM(F749:F760)</f>
        <v>34808</v>
      </c>
      <c r="G748" s="163"/>
      <c r="H748" s="165"/>
      <c r="I748" s="166"/>
      <c r="K748" s="182"/>
      <c r="L748" s="132"/>
      <c r="M748" s="143"/>
      <c r="N748" s="132"/>
      <c r="O748" s="132"/>
    </row>
    <row r="749" spans="1:15" ht="15.75" outlineLevel="1">
      <c r="A749" s="153" t="s">
        <v>210</v>
      </c>
      <c r="B749" s="184" t="s">
        <v>840</v>
      </c>
      <c r="C749" s="155" t="s">
        <v>838</v>
      </c>
      <c r="D749" s="188">
        <v>220</v>
      </c>
      <c r="E749" s="200">
        <v>2476</v>
      </c>
      <c r="F749" s="157">
        <f t="shared" si="30"/>
        <v>2476</v>
      </c>
      <c r="G749" s="156"/>
      <c r="H749" s="158"/>
      <c r="I749" s="159"/>
      <c r="L749" s="132"/>
      <c r="M749" s="143"/>
      <c r="N749" s="132"/>
      <c r="O749" s="132"/>
    </row>
    <row r="750" spans="1:15" ht="15.75" outlineLevel="1">
      <c r="A750" s="153" t="s">
        <v>211</v>
      </c>
      <c r="B750" s="184" t="s">
        <v>841</v>
      </c>
      <c r="C750" s="155" t="s">
        <v>838</v>
      </c>
      <c r="D750" s="188">
        <v>80</v>
      </c>
      <c r="E750" s="200">
        <v>1351</v>
      </c>
      <c r="F750" s="157">
        <f t="shared" si="30"/>
        <v>1351</v>
      </c>
      <c r="G750" s="156"/>
      <c r="H750" s="158"/>
      <c r="I750" s="159"/>
      <c r="L750" s="132"/>
      <c r="M750" s="143"/>
      <c r="N750" s="132"/>
      <c r="O750" s="132"/>
    </row>
    <row r="751" spans="1:15" ht="15.75" outlineLevel="1">
      <c r="A751" s="153" t="s">
        <v>212</v>
      </c>
      <c r="B751" s="184" t="s">
        <v>842</v>
      </c>
      <c r="C751" s="155" t="s">
        <v>838</v>
      </c>
      <c r="D751" s="188">
        <v>300</v>
      </c>
      <c r="E751" s="200">
        <v>6753</v>
      </c>
      <c r="F751" s="157">
        <f t="shared" si="30"/>
        <v>6753</v>
      </c>
      <c r="G751" s="156"/>
      <c r="H751" s="158"/>
      <c r="I751" s="159"/>
      <c r="L751" s="132"/>
      <c r="M751" s="143"/>
      <c r="N751" s="132"/>
      <c r="O751" s="132"/>
    </row>
    <row r="752" spans="1:15" ht="15.75" outlineLevel="1">
      <c r="A752" s="153" t="s">
        <v>213</v>
      </c>
      <c r="B752" s="184" t="s">
        <v>844</v>
      </c>
      <c r="C752" s="155" t="s">
        <v>838</v>
      </c>
      <c r="D752" s="188">
        <v>100</v>
      </c>
      <c r="E752" s="200">
        <v>3714</v>
      </c>
      <c r="F752" s="157">
        <f t="shared" si="30"/>
        <v>3714</v>
      </c>
      <c r="G752" s="156"/>
      <c r="H752" s="158"/>
      <c r="I752" s="159"/>
      <c r="L752" s="132"/>
      <c r="M752" s="143"/>
      <c r="N752" s="132"/>
      <c r="O752" s="132"/>
    </row>
    <row r="753" spans="1:15" ht="15.75" outlineLevel="1">
      <c r="A753" s="153" t="s">
        <v>312</v>
      </c>
      <c r="B753" s="184" t="s">
        <v>845</v>
      </c>
      <c r="C753" s="155" t="s">
        <v>838</v>
      </c>
      <c r="D753" s="188">
        <v>70</v>
      </c>
      <c r="E753" s="200">
        <v>4648</v>
      </c>
      <c r="F753" s="157">
        <f t="shared" si="30"/>
        <v>4648</v>
      </c>
      <c r="G753" s="156"/>
      <c r="H753" s="158"/>
      <c r="I753" s="159"/>
      <c r="L753" s="132"/>
      <c r="M753" s="143"/>
      <c r="N753" s="132"/>
      <c r="O753" s="132"/>
    </row>
    <row r="754" spans="1:15" ht="15.75" outlineLevel="1">
      <c r="A754" s="153" t="s">
        <v>313</v>
      </c>
      <c r="B754" s="184" t="s">
        <v>846</v>
      </c>
      <c r="C754" s="155" t="s">
        <v>838</v>
      </c>
      <c r="D754" s="188">
        <v>20</v>
      </c>
      <c r="E754" s="200">
        <v>1643</v>
      </c>
      <c r="F754" s="157">
        <f t="shared" si="30"/>
        <v>1643</v>
      </c>
      <c r="G754" s="156"/>
      <c r="H754" s="158"/>
      <c r="I754" s="159"/>
      <c r="L754" s="132"/>
      <c r="M754" s="143"/>
      <c r="N754" s="132"/>
      <c r="O754" s="132"/>
    </row>
    <row r="755" spans="1:15" ht="15.75" outlineLevel="1">
      <c r="A755" s="153" t="s">
        <v>314</v>
      </c>
      <c r="B755" s="184" t="s">
        <v>847</v>
      </c>
      <c r="C755" s="155" t="s">
        <v>838</v>
      </c>
      <c r="D755" s="188">
        <f>25</f>
        <v>25</v>
      </c>
      <c r="E755" s="200">
        <v>4108</v>
      </c>
      <c r="F755" s="157">
        <f t="shared" si="30"/>
        <v>4108</v>
      </c>
      <c r="G755" s="156"/>
      <c r="H755" s="158"/>
      <c r="I755" s="159"/>
      <c r="L755" s="132"/>
      <c r="M755" s="143"/>
      <c r="N755" s="132"/>
      <c r="O755" s="132"/>
    </row>
    <row r="756" spans="1:15" ht="15.75" outlineLevel="1">
      <c r="A756" s="153" t="s">
        <v>315</v>
      </c>
      <c r="B756" s="184" t="s">
        <v>848</v>
      </c>
      <c r="C756" s="155" t="s">
        <v>838</v>
      </c>
      <c r="D756" s="188">
        <v>1</v>
      </c>
      <c r="E756" s="200">
        <v>449</v>
      </c>
      <c r="F756" s="157">
        <f t="shared" si="30"/>
        <v>449</v>
      </c>
      <c r="G756" s="156"/>
      <c r="H756" s="158"/>
      <c r="I756" s="159"/>
      <c r="L756" s="132"/>
      <c r="M756" s="143"/>
      <c r="N756" s="132"/>
      <c r="O756" s="132"/>
    </row>
    <row r="757" spans="1:15" ht="15.75" outlineLevel="1">
      <c r="A757" s="153" t="s">
        <v>316</v>
      </c>
      <c r="B757" s="184" t="s">
        <v>849</v>
      </c>
      <c r="C757" s="155" t="s">
        <v>838</v>
      </c>
      <c r="D757" s="188">
        <v>2</v>
      </c>
      <c r="E757" s="200">
        <v>1486</v>
      </c>
      <c r="F757" s="157">
        <f t="shared" si="30"/>
        <v>1486</v>
      </c>
      <c r="G757" s="156"/>
      <c r="H757" s="158"/>
      <c r="I757" s="159"/>
      <c r="L757" s="132"/>
      <c r="M757" s="143"/>
      <c r="N757" s="132"/>
      <c r="O757" s="132"/>
    </row>
    <row r="758" spans="1:15" ht="15.75" outlineLevel="1">
      <c r="A758" s="153" t="s">
        <v>317</v>
      </c>
      <c r="B758" s="184" t="s">
        <v>851</v>
      </c>
      <c r="C758" s="155" t="s">
        <v>838</v>
      </c>
      <c r="D758" s="188">
        <v>2</v>
      </c>
      <c r="E758" s="200">
        <v>2134</v>
      </c>
      <c r="F758" s="157">
        <f t="shared" si="30"/>
        <v>2134</v>
      </c>
      <c r="G758" s="156"/>
      <c r="H758" s="158"/>
      <c r="I758" s="159"/>
      <c r="L758" s="132"/>
      <c r="M758" s="143"/>
      <c r="N758" s="132"/>
      <c r="O758" s="132"/>
    </row>
    <row r="759" spans="1:15" ht="15.75" outlineLevel="1">
      <c r="A759" s="153" t="s">
        <v>318</v>
      </c>
      <c r="B759" s="184" t="s">
        <v>851</v>
      </c>
      <c r="C759" s="155" t="s">
        <v>838</v>
      </c>
      <c r="D759" s="188">
        <v>2</v>
      </c>
      <c r="E759" s="200">
        <v>1913</v>
      </c>
      <c r="F759" s="157">
        <f t="shared" si="30"/>
        <v>1913</v>
      </c>
      <c r="G759" s="156"/>
      <c r="H759" s="158"/>
      <c r="I759" s="159"/>
      <c r="L759" s="132"/>
      <c r="M759" s="143"/>
      <c r="N759" s="132"/>
      <c r="O759" s="132"/>
    </row>
    <row r="760" spans="1:15" ht="15.75" outlineLevel="1">
      <c r="A760" s="153" t="s">
        <v>319</v>
      </c>
      <c r="B760" s="184" t="s">
        <v>852</v>
      </c>
      <c r="C760" s="155" t="s">
        <v>838</v>
      </c>
      <c r="D760" s="188">
        <v>2</v>
      </c>
      <c r="E760" s="200">
        <v>4133</v>
      </c>
      <c r="F760" s="157">
        <f t="shared" si="30"/>
        <v>4133</v>
      </c>
      <c r="G760" s="156"/>
      <c r="H760" s="158"/>
      <c r="I760" s="159"/>
      <c r="L760" s="132"/>
      <c r="M760" s="143"/>
      <c r="N760" s="132"/>
      <c r="O760" s="132"/>
    </row>
    <row r="761" spans="1:15" s="181" customFormat="1" ht="15.75">
      <c r="A761" s="160" t="s">
        <v>321</v>
      </c>
      <c r="B761" s="214" t="s">
        <v>858</v>
      </c>
      <c r="C761" s="162" t="s">
        <v>838</v>
      </c>
      <c r="D761" s="163">
        <f>SUM(D762:D767)</f>
        <v>36</v>
      </c>
      <c r="E761" s="187">
        <f>SUM(E762:E767)</f>
        <v>20720</v>
      </c>
      <c r="F761" s="187">
        <f>SUM(F762:F767)</f>
        <v>20720</v>
      </c>
      <c r="G761" s="163"/>
      <c r="H761" s="165"/>
      <c r="I761" s="166"/>
      <c r="J761" s="130"/>
      <c r="K761" s="182"/>
      <c r="L761" s="132"/>
      <c r="M761" s="143"/>
      <c r="N761" s="132"/>
      <c r="O761" s="132"/>
    </row>
    <row r="762" spans="1:15" ht="15.75" outlineLevel="1">
      <c r="A762" s="153" t="s">
        <v>322</v>
      </c>
      <c r="B762" s="184" t="s">
        <v>1034</v>
      </c>
      <c r="C762" s="155" t="s">
        <v>838</v>
      </c>
      <c r="D762" s="188">
        <v>15</v>
      </c>
      <c r="E762" s="200">
        <v>5065</v>
      </c>
      <c r="F762" s="157">
        <f t="shared" si="30"/>
        <v>5065</v>
      </c>
      <c r="G762" s="156"/>
      <c r="H762" s="158"/>
      <c r="I762" s="159"/>
      <c r="L762" s="132"/>
      <c r="M762" s="143"/>
      <c r="N762" s="132"/>
      <c r="O762" s="132"/>
    </row>
    <row r="763" spans="1:15" ht="15.75" outlineLevel="1">
      <c r="A763" s="153" t="s">
        <v>323</v>
      </c>
      <c r="B763" s="184" t="s">
        <v>1211</v>
      </c>
      <c r="C763" s="155" t="s">
        <v>838</v>
      </c>
      <c r="D763" s="188">
        <v>10</v>
      </c>
      <c r="E763" s="200">
        <v>3951</v>
      </c>
      <c r="F763" s="157">
        <f t="shared" si="30"/>
        <v>3951</v>
      </c>
      <c r="G763" s="156"/>
      <c r="H763" s="158"/>
      <c r="I763" s="159"/>
      <c r="L763" s="132"/>
      <c r="M763" s="143"/>
      <c r="N763" s="132"/>
      <c r="O763" s="132"/>
    </row>
    <row r="764" spans="1:15" ht="31.5" outlineLevel="1">
      <c r="A764" s="153" t="s">
        <v>324</v>
      </c>
      <c r="B764" s="184" t="s">
        <v>1212</v>
      </c>
      <c r="C764" s="155" t="s">
        <v>838</v>
      </c>
      <c r="D764" s="188">
        <v>3</v>
      </c>
      <c r="E764" s="200">
        <v>962</v>
      </c>
      <c r="F764" s="157">
        <f t="shared" si="30"/>
        <v>962</v>
      </c>
      <c r="G764" s="156"/>
      <c r="H764" s="158"/>
      <c r="I764" s="159"/>
      <c r="L764" s="132"/>
      <c r="M764" s="143"/>
      <c r="N764" s="132"/>
      <c r="O764" s="132"/>
    </row>
    <row r="765" spans="1:15" ht="15.75" outlineLevel="1">
      <c r="A765" s="153" t="s">
        <v>468</v>
      </c>
      <c r="B765" s="184" t="s">
        <v>1213</v>
      </c>
      <c r="C765" s="155" t="s">
        <v>838</v>
      </c>
      <c r="D765" s="188">
        <v>2</v>
      </c>
      <c r="E765" s="200">
        <v>335</v>
      </c>
      <c r="F765" s="157">
        <f t="shared" si="30"/>
        <v>335</v>
      </c>
      <c r="G765" s="156"/>
      <c r="H765" s="158"/>
      <c r="I765" s="159"/>
      <c r="L765" s="132"/>
      <c r="M765" s="143"/>
      <c r="N765" s="132"/>
      <c r="O765" s="132"/>
    </row>
    <row r="766" spans="1:15" ht="15.75" outlineLevel="1">
      <c r="A766" s="153" t="s">
        <v>469</v>
      </c>
      <c r="B766" s="184" t="s">
        <v>1036</v>
      </c>
      <c r="C766" s="155" t="s">
        <v>838</v>
      </c>
      <c r="D766" s="188">
        <v>5</v>
      </c>
      <c r="E766" s="200">
        <v>9567</v>
      </c>
      <c r="F766" s="157">
        <f t="shared" si="30"/>
        <v>9567</v>
      </c>
      <c r="G766" s="156"/>
      <c r="H766" s="158"/>
      <c r="I766" s="159"/>
      <c r="L766" s="132"/>
      <c r="M766" s="143"/>
      <c r="N766" s="132"/>
      <c r="O766" s="132"/>
    </row>
    <row r="767" spans="1:15" ht="47.25" outlineLevel="1">
      <c r="A767" s="153" t="s">
        <v>470</v>
      </c>
      <c r="B767" s="184" t="s">
        <v>1214</v>
      </c>
      <c r="C767" s="155" t="s">
        <v>838</v>
      </c>
      <c r="D767" s="188">
        <v>1</v>
      </c>
      <c r="E767" s="200">
        <v>840</v>
      </c>
      <c r="F767" s="157">
        <f t="shared" si="30"/>
        <v>840</v>
      </c>
      <c r="G767" s="156"/>
      <c r="H767" s="158"/>
      <c r="I767" s="159"/>
      <c r="L767" s="132"/>
      <c r="M767" s="143"/>
      <c r="N767" s="132"/>
      <c r="O767" s="132"/>
    </row>
    <row r="768" spans="1:15" ht="31.5">
      <c r="A768" s="144" t="s">
        <v>126</v>
      </c>
      <c r="B768" s="152" t="s">
        <v>867</v>
      </c>
      <c r="C768" s="146"/>
      <c r="D768" s="147"/>
      <c r="E768" s="148">
        <f>E769</f>
        <v>39722</v>
      </c>
      <c r="F768" s="148">
        <f>F769</f>
        <v>39722</v>
      </c>
      <c r="G768" s="147"/>
      <c r="H768" s="150"/>
      <c r="I768" s="151"/>
      <c r="L768" s="132"/>
      <c r="M768" s="143"/>
      <c r="N768" s="132"/>
      <c r="O768" s="132"/>
    </row>
    <row r="769" spans="1:15" s="142" customFormat="1" ht="15.75">
      <c r="A769" s="144" t="s">
        <v>3</v>
      </c>
      <c r="B769" s="152" t="s">
        <v>875</v>
      </c>
      <c r="C769" s="146" t="s">
        <v>838</v>
      </c>
      <c r="D769" s="147">
        <f>SUM(D770:D771)</f>
        <v>8</v>
      </c>
      <c r="E769" s="151">
        <f>SUM(E770:E771)</f>
        <v>39722</v>
      </c>
      <c r="F769" s="151">
        <f>SUM(F770:F771)</f>
        <v>39722</v>
      </c>
      <c r="G769" s="147"/>
      <c r="H769" s="150"/>
      <c r="I769" s="151"/>
      <c r="K769" s="143"/>
      <c r="L769" s="132"/>
      <c r="M769" s="143"/>
      <c r="N769" s="132"/>
      <c r="O769" s="132"/>
    </row>
    <row r="770" spans="1:15" s="142" customFormat="1" ht="15.75" outlineLevel="1">
      <c r="A770" s="153" t="s">
        <v>20</v>
      </c>
      <c r="B770" s="189" t="s">
        <v>877</v>
      </c>
      <c r="C770" s="155" t="s">
        <v>838</v>
      </c>
      <c r="D770" s="156">
        <v>3</v>
      </c>
      <c r="E770" s="200">
        <v>22609</v>
      </c>
      <c r="F770" s="157">
        <f t="shared" si="30"/>
        <v>22609</v>
      </c>
      <c r="G770" s="156"/>
      <c r="H770" s="158"/>
      <c r="I770" s="159"/>
      <c r="K770" s="143"/>
      <c r="L770" s="132"/>
      <c r="M770" s="143"/>
      <c r="N770" s="132"/>
      <c r="O770" s="132"/>
    </row>
    <row r="771" spans="1:15" s="142" customFormat="1" ht="15.75" outlineLevel="1">
      <c r="A771" s="153" t="s">
        <v>22</v>
      </c>
      <c r="B771" s="189" t="s">
        <v>878</v>
      </c>
      <c r="C771" s="155" t="s">
        <v>838</v>
      </c>
      <c r="D771" s="156">
        <v>5</v>
      </c>
      <c r="E771" s="200">
        <v>17113</v>
      </c>
      <c r="F771" s="157">
        <f t="shared" si="30"/>
        <v>17113</v>
      </c>
      <c r="G771" s="156"/>
      <c r="H771" s="158"/>
      <c r="I771" s="159"/>
      <c r="K771" s="143"/>
      <c r="L771" s="132"/>
      <c r="M771" s="143"/>
      <c r="N771" s="132"/>
      <c r="O771" s="132"/>
    </row>
    <row r="772" spans="1:15" ht="15.75">
      <c r="A772" s="144" t="s">
        <v>2</v>
      </c>
      <c r="B772" s="152" t="s">
        <v>882</v>
      </c>
      <c r="C772" s="146" t="s">
        <v>838</v>
      </c>
      <c r="D772" s="147">
        <f>SUM(D773:D775)</f>
        <v>3</v>
      </c>
      <c r="E772" s="148">
        <f>SUM(E773:E775)</f>
        <v>43904</v>
      </c>
      <c r="F772" s="148">
        <f>SUM(F773:F775)</f>
        <v>43904</v>
      </c>
      <c r="G772" s="147"/>
      <c r="H772" s="150"/>
      <c r="I772" s="151"/>
      <c r="L772" s="132"/>
      <c r="M772" s="143"/>
      <c r="N772" s="132"/>
      <c r="O772" s="132"/>
    </row>
    <row r="773" spans="1:15" ht="15.75" outlineLevel="1">
      <c r="A773" s="153" t="s">
        <v>3</v>
      </c>
      <c r="B773" s="189" t="s">
        <v>477</v>
      </c>
      <c r="C773" s="155" t="s">
        <v>838</v>
      </c>
      <c r="D773" s="156">
        <v>1</v>
      </c>
      <c r="E773" s="200">
        <v>11412</v>
      </c>
      <c r="F773" s="157">
        <f t="shared" si="30"/>
        <v>11412</v>
      </c>
      <c r="G773" s="156"/>
      <c r="H773" s="158"/>
      <c r="I773" s="159"/>
      <c r="L773" s="132"/>
      <c r="M773" s="143"/>
      <c r="N773" s="132"/>
      <c r="O773" s="132"/>
    </row>
    <row r="774" spans="1:15" ht="31.5" outlineLevel="1">
      <c r="A774" s="153" t="s">
        <v>4</v>
      </c>
      <c r="B774" s="189" t="s">
        <v>1215</v>
      </c>
      <c r="C774" s="155" t="s">
        <v>838</v>
      </c>
      <c r="D774" s="156">
        <v>1</v>
      </c>
      <c r="E774" s="200">
        <v>22108</v>
      </c>
      <c r="F774" s="157">
        <f t="shared" si="30"/>
        <v>22108</v>
      </c>
      <c r="G774" s="156"/>
      <c r="H774" s="158"/>
      <c r="I774" s="159"/>
      <c r="L774" s="132"/>
      <c r="M774" s="143"/>
      <c r="N774" s="132"/>
      <c r="O774" s="132"/>
    </row>
    <row r="775" spans="1:15" ht="31.5" outlineLevel="1">
      <c r="A775" s="153" t="s">
        <v>23</v>
      </c>
      <c r="B775" s="189" t="s">
        <v>1216</v>
      </c>
      <c r="C775" s="155" t="s">
        <v>838</v>
      </c>
      <c r="D775" s="156">
        <v>1</v>
      </c>
      <c r="E775" s="200">
        <v>10384</v>
      </c>
      <c r="F775" s="157">
        <f t="shared" si="30"/>
        <v>10384</v>
      </c>
      <c r="G775" s="156"/>
      <c r="H775" s="158"/>
      <c r="I775" s="159"/>
      <c r="L775" s="132"/>
      <c r="M775" s="143"/>
      <c r="N775" s="132"/>
      <c r="O775" s="132"/>
    </row>
    <row r="776" spans="1:15" s="142" customFormat="1" ht="15.75">
      <c r="A776" s="255" t="s">
        <v>1217</v>
      </c>
      <c r="B776" s="256"/>
      <c r="C776" s="215"/>
      <c r="D776" s="149"/>
      <c r="E776" s="148">
        <f>E10+E161+E324+E448+E610</f>
        <v>11301361</v>
      </c>
      <c r="F776" s="148">
        <f>F10+F161+F324+F448+F610</f>
        <v>11301361</v>
      </c>
      <c r="G776" s="149"/>
      <c r="H776" s="215"/>
      <c r="I776" s="215"/>
      <c r="J776" s="143"/>
      <c r="K776" s="143"/>
      <c r="L776" s="143"/>
      <c r="M776" s="143"/>
      <c r="N776" s="143"/>
      <c r="O776" s="143"/>
    </row>
    <row r="780" spans="1:9" s="142" customFormat="1" ht="15.75">
      <c r="A780" s="216"/>
      <c r="B780" s="217"/>
      <c r="C780" s="143"/>
      <c r="D780" s="143"/>
      <c r="E780" s="208"/>
      <c r="F780" s="143"/>
      <c r="G780" s="208"/>
      <c r="H780" s="143"/>
      <c r="I780" s="208"/>
    </row>
    <row r="781" spans="1:9" s="142" customFormat="1" ht="15.75">
      <c r="A781" s="216"/>
      <c r="B781" s="217"/>
      <c r="C781" s="143"/>
      <c r="D781" s="143"/>
      <c r="E781" s="208"/>
      <c r="F781" s="143"/>
      <c r="G781" s="208"/>
      <c r="H781" s="143"/>
      <c r="I781" s="208"/>
    </row>
    <row r="782" spans="1:9" s="142" customFormat="1" ht="15.75">
      <c r="A782" s="216"/>
      <c r="B782" s="217"/>
      <c r="C782" s="143"/>
      <c r="D782" s="143"/>
      <c r="E782" s="208"/>
      <c r="F782" s="143"/>
      <c r="G782" s="208"/>
      <c r="H782" s="143"/>
      <c r="I782" s="208"/>
    </row>
    <row r="783" spans="1:9" s="142" customFormat="1" ht="15.75">
      <c r="A783" s="216"/>
      <c r="B783" s="217"/>
      <c r="C783" s="143"/>
      <c r="D783" s="143"/>
      <c r="E783" s="208"/>
      <c r="F783" s="143"/>
      <c r="G783" s="208"/>
      <c r="H783" s="143"/>
      <c r="I783" s="208"/>
    </row>
    <row r="784" spans="1:9" s="142" customFormat="1" ht="15.75">
      <c r="A784" s="216"/>
      <c r="B784" s="217"/>
      <c r="C784" s="143"/>
      <c r="D784" s="143"/>
      <c r="E784" s="208"/>
      <c r="F784" s="143"/>
      <c r="G784" s="208"/>
      <c r="H784" s="143"/>
      <c r="I784" s="208"/>
    </row>
    <row r="785" spans="1:9" s="142" customFormat="1" ht="15.75">
      <c r="A785" s="216"/>
      <c r="B785" s="217"/>
      <c r="C785" s="143"/>
      <c r="D785" s="143"/>
      <c r="E785" s="208"/>
      <c r="F785" s="143"/>
      <c r="G785" s="208"/>
      <c r="H785" s="143"/>
      <c r="I785" s="208"/>
    </row>
    <row r="786" spans="2:15" ht="15.75">
      <c r="B786" s="218"/>
      <c r="C786" s="131"/>
      <c r="F786" s="131"/>
      <c r="G786" s="132"/>
      <c r="H786" s="131"/>
      <c r="I786" s="131"/>
      <c r="K786" s="130"/>
      <c r="L786" s="130"/>
      <c r="M786" s="130"/>
      <c r="N786" s="130"/>
      <c r="O786" s="130"/>
    </row>
    <row r="787" spans="2:15" ht="15.75">
      <c r="B787" s="218"/>
      <c r="C787" s="131"/>
      <c r="F787" s="131"/>
      <c r="G787" s="132"/>
      <c r="H787" s="131"/>
      <c r="I787" s="131"/>
      <c r="K787" s="130"/>
      <c r="L787" s="130"/>
      <c r="M787" s="130"/>
      <c r="N787" s="130"/>
      <c r="O787" s="130"/>
    </row>
    <row r="788" spans="2:15" ht="15.75">
      <c r="B788" s="218"/>
      <c r="C788" s="131"/>
      <c r="F788" s="131"/>
      <c r="G788" s="132"/>
      <c r="H788" s="131"/>
      <c r="I788" s="131"/>
      <c r="K788" s="130"/>
      <c r="L788" s="130"/>
      <c r="M788" s="130"/>
      <c r="N788" s="130"/>
      <c r="O788" s="130"/>
    </row>
    <row r="789" spans="1:15" ht="15.75">
      <c r="A789" s="219"/>
      <c r="B789" s="218"/>
      <c r="C789" s="131"/>
      <c r="F789" s="131"/>
      <c r="G789" s="132"/>
      <c r="H789" s="131"/>
      <c r="I789" s="131"/>
      <c r="K789" s="130"/>
      <c r="L789" s="130"/>
      <c r="M789" s="130"/>
      <c r="N789" s="130"/>
      <c r="O789" s="130"/>
    </row>
  </sheetData>
  <sheetProtection/>
  <mergeCells count="14">
    <mergeCell ref="A9:I9"/>
    <mergeCell ref="A160:I160"/>
    <mergeCell ref="A323:I323"/>
    <mergeCell ref="A447:I447"/>
    <mergeCell ref="A609:I609"/>
    <mergeCell ref="A776:B776"/>
    <mergeCell ref="F1:I4"/>
    <mergeCell ref="A5:I5"/>
    <mergeCell ref="A6:A7"/>
    <mergeCell ref="B6:B7"/>
    <mergeCell ref="C6:C7"/>
    <mergeCell ref="D6:D7"/>
    <mergeCell ref="E6:E7"/>
    <mergeCell ref="F6:I6"/>
  </mergeCells>
  <printOptions/>
  <pageMargins left="0.7086614173228347" right="0.5118110236220472"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vodoset211</dc:creator>
  <cp:keywords/>
  <dc:description/>
  <cp:lastModifiedBy>Шагиров Серик Габдоллаевич</cp:lastModifiedBy>
  <cp:lastPrinted>2020-01-17T04:46:37Z</cp:lastPrinted>
  <dcterms:created xsi:type="dcterms:W3CDTF">2018-01-26T04:21:44Z</dcterms:created>
  <dcterms:modified xsi:type="dcterms:W3CDTF">2020-01-20T12:29:19Z</dcterms:modified>
  <cp:category/>
  <cp:version/>
  <cp:contentType/>
  <cp:contentStatus/>
</cp:coreProperties>
</file>